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ejanp\Desktop\Rek Bulevar Mihajla Pupina za JN\za jn\"/>
    </mc:Choice>
  </mc:AlternateContent>
  <bookViews>
    <workbookView xWindow="0" yWindow="0" windowWidth="28800" windowHeight="12000" tabRatio="574"/>
  </bookViews>
  <sheets>
    <sheet name="Građevinski" sheetId="13" r:id="rId1"/>
    <sheet name="Mašinski" sheetId="12" r:id="rId2"/>
    <sheet name="002" sheetId="3" state="hidden" r:id="rId3"/>
    <sheet name="SPECIFIKACIJA  002" sheetId="4" state="hidden" r:id="rId4"/>
  </sheets>
  <externalReferences>
    <externalReference r:id="rId5"/>
  </externalReferences>
  <definedNames>
    <definedName name="Excel_BuiltIn_Print_Area_1" localSheetId="2">#REF!</definedName>
    <definedName name="Excel_BuiltIn_Print_Area_1" localSheetId="1">#REF!</definedName>
    <definedName name="Excel_BuiltIn_Print_Area_1" localSheetId="3">#REF!</definedName>
    <definedName name="Excel_BuiltIn_Print_Area_1">#REF!</definedName>
    <definedName name="Excel_BuiltIn_Print_Titles_1" localSheetId="2">#REF!</definedName>
    <definedName name="Excel_BuiltIn_Print_Titles_1" localSheetId="1">#REF!</definedName>
    <definedName name="Excel_BuiltIn_Print_Titles_1" localSheetId="3">#REF!</definedName>
    <definedName name="Excel_BuiltIn_Print_Titles_1">#REF!</definedName>
    <definedName name="_xlnm.Print_Area" localSheetId="2">'002'!$A$1:$J$399</definedName>
    <definedName name="_xlnm.Print_Area" localSheetId="0">Građevinski!$A$1:$J$129</definedName>
    <definedName name="_xlnm.Print_Area" localSheetId="1">Mašinski!$A$1:$J$142</definedName>
    <definedName name="_xlnm.Print_Titles" localSheetId="2">'002'!$1:$6</definedName>
    <definedName name="_xlnm.Print_Titles" localSheetId="0">Građevinski!$1:$7</definedName>
    <definedName name="_xlnm.Print_Titles" localSheetId="1">Mašinski!$1:$6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20" i="13" l="1"/>
  <c r="J101" i="13"/>
  <c r="A129" i="12"/>
  <c r="D123" i="12"/>
  <c r="D122" i="12"/>
  <c r="D121" i="12"/>
  <c r="D120" i="12"/>
  <c r="D116" i="12"/>
  <c r="D115" i="12"/>
  <c r="D114" i="12"/>
  <c r="D113" i="12"/>
  <c r="A106" i="12"/>
  <c r="A99" i="12"/>
  <c r="A101" i="12" s="1"/>
  <c r="A72" i="12"/>
  <c r="A76" i="12" s="1"/>
  <c r="A81" i="12" s="1"/>
  <c r="A83" i="12" s="1"/>
  <c r="A87" i="12" s="1"/>
  <c r="A92" i="12" s="1"/>
  <c r="A35" i="12"/>
  <c r="A46" i="12" s="1"/>
  <c r="A51" i="12" s="1"/>
  <c r="L214" i="4" l="1"/>
  <c r="K214" i="4"/>
  <c r="J214" i="4"/>
  <c r="I214" i="4"/>
  <c r="H214" i="4"/>
  <c r="G214" i="4"/>
  <c r="F214" i="4"/>
  <c r="E214" i="4"/>
  <c r="D214" i="4"/>
  <c r="C214" i="4"/>
  <c r="B214" i="4"/>
  <c r="L213" i="4"/>
  <c r="K213" i="4"/>
  <c r="J213" i="4"/>
  <c r="I213" i="4"/>
  <c r="H213" i="4"/>
  <c r="G213" i="4"/>
  <c r="F213" i="4"/>
  <c r="E213" i="4"/>
  <c r="D213" i="4"/>
  <c r="C213" i="4"/>
  <c r="B213" i="4"/>
  <c r="AA212" i="4"/>
  <c r="AB212" i="4" s="1"/>
  <c r="AA211" i="4"/>
  <c r="AB211" i="4" s="1"/>
  <c r="AA210" i="4"/>
  <c r="AB210" i="4" s="1"/>
  <c r="AA209" i="4"/>
  <c r="AB209" i="4" s="1"/>
  <c r="AA208" i="4"/>
  <c r="AB208" i="4" s="1"/>
  <c r="AA207" i="4"/>
  <c r="AB207" i="4" s="1"/>
  <c r="AA206" i="4"/>
  <c r="AB206" i="4" s="1"/>
  <c r="AA205" i="4"/>
  <c r="AB205" i="4" s="1"/>
  <c r="AA204" i="4"/>
  <c r="AB204" i="4" s="1"/>
  <c r="AA203" i="4"/>
  <c r="AB203" i="4" s="1"/>
  <c r="AA202" i="4"/>
  <c r="AB202" i="4" s="1"/>
  <c r="AA201" i="4"/>
  <c r="AB201" i="4" s="1"/>
  <c r="AA200" i="4"/>
  <c r="AB200" i="4" s="1"/>
  <c r="AA199" i="4"/>
  <c r="AB199" i="4" s="1"/>
  <c r="AA198" i="4"/>
  <c r="AB198" i="4" s="1"/>
  <c r="AA197" i="4"/>
  <c r="AB197" i="4" s="1"/>
  <c r="AA196" i="4"/>
  <c r="AB196" i="4" s="1"/>
  <c r="AA195" i="4"/>
  <c r="AB195" i="4" s="1"/>
  <c r="AA194" i="4"/>
  <c r="AB194" i="4" s="1"/>
  <c r="AA193" i="4"/>
  <c r="AB193" i="4" s="1"/>
  <c r="AA192" i="4"/>
  <c r="AB192" i="4" s="1"/>
  <c r="AA191" i="4"/>
  <c r="AB191" i="4" s="1"/>
  <c r="AA190" i="4"/>
  <c r="AB190" i="4" s="1"/>
  <c r="AA189" i="4"/>
  <c r="AB189" i="4" s="1"/>
  <c r="AA188" i="4"/>
  <c r="AB188" i="4" s="1"/>
  <c r="AA187" i="4"/>
  <c r="AB187" i="4" s="1"/>
  <c r="AA186" i="4"/>
  <c r="AB186" i="4" s="1"/>
  <c r="AA185" i="4"/>
  <c r="AB185" i="4" s="1"/>
  <c r="AA184" i="4"/>
  <c r="AB184" i="4" s="1"/>
  <c r="AA183" i="4"/>
  <c r="AB183" i="4" s="1"/>
  <c r="AA182" i="4"/>
  <c r="AB182" i="4" s="1"/>
  <c r="AA181" i="4"/>
  <c r="AB181" i="4" s="1"/>
  <c r="AA180" i="4"/>
  <c r="AB180" i="4" s="1"/>
  <c r="AA179" i="4"/>
  <c r="AB179" i="4" s="1"/>
  <c r="AA178" i="4"/>
  <c r="AB178" i="4" s="1"/>
  <c r="AA177" i="4"/>
  <c r="AB177" i="4" s="1"/>
  <c r="AA176" i="4"/>
  <c r="AB176" i="4" s="1"/>
  <c r="AA175" i="4"/>
  <c r="AB175" i="4" s="1"/>
  <c r="AA174" i="4"/>
  <c r="AB174" i="4" s="1"/>
  <c r="AA173" i="4"/>
  <c r="AB173" i="4" s="1"/>
  <c r="AA172" i="4"/>
  <c r="AB172" i="4" s="1"/>
  <c r="AA171" i="4"/>
  <c r="AB171" i="4" s="1"/>
  <c r="AA170" i="4"/>
  <c r="AB170" i="4" s="1"/>
  <c r="AA166" i="4"/>
  <c r="AB166" i="4" s="1"/>
  <c r="AA165" i="4"/>
  <c r="AB165" i="4" s="1"/>
  <c r="AA164" i="4"/>
  <c r="AB164" i="4" s="1"/>
  <c r="D163" i="4"/>
  <c r="AA163" i="4" s="1"/>
  <c r="AB163" i="4" s="1"/>
  <c r="AA159" i="4"/>
  <c r="AB159" i="4" s="1"/>
  <c r="AA158" i="4"/>
  <c r="AB158" i="4" s="1"/>
  <c r="AA157" i="4"/>
  <c r="AB157" i="4" s="1"/>
  <c r="AA156" i="4"/>
  <c r="AB156" i="4" s="1"/>
  <c r="AA155" i="4"/>
  <c r="AB155" i="4" s="1"/>
  <c r="AA154" i="4"/>
  <c r="AB154" i="4" s="1"/>
  <c r="AA153" i="4"/>
  <c r="AB153" i="4" s="1"/>
  <c r="AA152" i="4"/>
  <c r="AB152" i="4" s="1"/>
  <c r="AA151" i="4"/>
  <c r="AB151" i="4" s="1"/>
  <c r="AA150" i="4"/>
  <c r="AB150" i="4" s="1"/>
  <c r="AA149" i="4"/>
  <c r="AB149" i="4" s="1"/>
  <c r="AA148" i="4"/>
  <c r="AB148" i="4" s="1"/>
  <c r="AA147" i="4"/>
  <c r="AB147" i="4" s="1"/>
  <c r="AA143" i="4"/>
  <c r="AB143" i="4" s="1"/>
  <c r="AA142" i="4"/>
  <c r="AB142" i="4" s="1"/>
  <c r="AA141" i="4"/>
  <c r="AB141" i="4" s="1"/>
  <c r="AA140" i="4"/>
  <c r="AB140" i="4" s="1"/>
  <c r="AA139" i="4"/>
  <c r="AB139" i="4" s="1"/>
  <c r="AA138" i="4"/>
  <c r="AB138" i="4" s="1"/>
  <c r="AA137" i="4"/>
  <c r="AB137" i="4" s="1"/>
  <c r="AA136" i="4"/>
  <c r="AB136" i="4" s="1"/>
  <c r="AA135" i="4"/>
  <c r="AB135" i="4" s="1"/>
  <c r="AA134" i="4"/>
  <c r="AB134" i="4" s="1"/>
  <c r="AA133" i="4"/>
  <c r="AB133" i="4" s="1"/>
  <c r="AA132" i="4"/>
  <c r="AB132" i="4" s="1"/>
  <c r="AA128" i="4"/>
  <c r="AB128" i="4" s="1"/>
  <c r="AA127" i="4"/>
  <c r="AB127" i="4" s="1"/>
  <c r="AA126" i="4"/>
  <c r="AB126" i="4" s="1"/>
  <c r="AA125" i="4"/>
  <c r="AB125" i="4" s="1"/>
  <c r="AA124" i="4"/>
  <c r="AB124" i="4" s="1"/>
  <c r="AA123" i="4"/>
  <c r="AB123" i="4" s="1"/>
  <c r="AA122" i="4"/>
  <c r="AB122" i="4" s="1"/>
  <c r="AA121" i="4"/>
  <c r="AB121" i="4" s="1"/>
  <c r="AA120" i="4"/>
  <c r="AB120" i="4" s="1"/>
  <c r="AA119" i="4"/>
  <c r="AB119" i="4" s="1"/>
  <c r="AA118" i="4"/>
  <c r="AB118" i="4" s="1"/>
  <c r="AA117" i="4"/>
  <c r="AB117" i="4" s="1"/>
  <c r="AA116" i="4"/>
  <c r="AB116" i="4" s="1"/>
  <c r="AA112" i="4"/>
  <c r="AB112" i="4" s="1"/>
  <c r="AA111" i="4"/>
  <c r="AB111" i="4" s="1"/>
  <c r="D110" i="4"/>
  <c r="AA110" i="4" s="1"/>
  <c r="AB110" i="4" s="1"/>
  <c r="AA109" i="4"/>
  <c r="AB109" i="4" s="1"/>
  <c r="AA108" i="4"/>
  <c r="AB108" i="4" s="1"/>
  <c r="AA107" i="4"/>
  <c r="AB107" i="4" s="1"/>
  <c r="AA106" i="4"/>
  <c r="AB106" i="4" s="1"/>
  <c r="AA105" i="4"/>
  <c r="AB105" i="4" s="1"/>
  <c r="AA104" i="4"/>
  <c r="AB104" i="4" s="1"/>
  <c r="AA103" i="4"/>
  <c r="AB103" i="4" s="1"/>
  <c r="AA102" i="4"/>
  <c r="AB102" i="4" s="1"/>
  <c r="AA101" i="4"/>
  <c r="AB101" i="4" s="1"/>
  <c r="AA100" i="4"/>
  <c r="AB100" i="4" s="1"/>
  <c r="AA96" i="4"/>
  <c r="AB96" i="4" s="1"/>
  <c r="AA95" i="4"/>
  <c r="AB95" i="4" s="1"/>
  <c r="AA94" i="4"/>
  <c r="AB94" i="4" s="1"/>
  <c r="AA93" i="4"/>
  <c r="AB93" i="4" s="1"/>
  <c r="AA92" i="4"/>
  <c r="AB92" i="4" s="1"/>
  <c r="AA91" i="4"/>
  <c r="AB91" i="4" s="1"/>
  <c r="AA90" i="4"/>
  <c r="AB90" i="4" s="1"/>
  <c r="AA89" i="4"/>
  <c r="AB89" i="4" s="1"/>
  <c r="AA88" i="4"/>
  <c r="AB88" i="4" s="1"/>
  <c r="AA87" i="4"/>
  <c r="AB87" i="4" s="1"/>
  <c r="AA83" i="4"/>
  <c r="AB83" i="4" s="1"/>
  <c r="AA82" i="4"/>
  <c r="AB82" i="4" s="1"/>
  <c r="AA81" i="4"/>
  <c r="AB81" i="4" s="1"/>
  <c r="AA80" i="4"/>
  <c r="AB80" i="4" s="1"/>
  <c r="AA79" i="4"/>
  <c r="AB79" i="4" s="1"/>
  <c r="AA78" i="4"/>
  <c r="AB78" i="4" s="1"/>
  <c r="AA77" i="4"/>
  <c r="AB77" i="4" s="1"/>
  <c r="AA76" i="4"/>
  <c r="AB76" i="4" s="1"/>
  <c r="AA75" i="4"/>
  <c r="AB75" i="4" s="1"/>
  <c r="AA74" i="4"/>
  <c r="AB74" i="4" s="1"/>
  <c r="AA73" i="4"/>
  <c r="AB73" i="4" s="1"/>
  <c r="AA72" i="4"/>
  <c r="AB72" i="4" s="1"/>
  <c r="AA71" i="4"/>
  <c r="AB71" i="4" s="1"/>
  <c r="AA67" i="4"/>
  <c r="AB67" i="4" s="1"/>
  <c r="AA66" i="4"/>
  <c r="AB66" i="4" s="1"/>
  <c r="AA65" i="4"/>
  <c r="AB65" i="4" s="1"/>
  <c r="AA64" i="4"/>
  <c r="AB64" i="4" s="1"/>
  <c r="AA63" i="4"/>
  <c r="AB63" i="4" s="1"/>
  <c r="AA62" i="4"/>
  <c r="AB62" i="4" s="1"/>
  <c r="AA61" i="4"/>
  <c r="AB61" i="4" s="1"/>
  <c r="AA60" i="4"/>
  <c r="AB60" i="4" s="1"/>
  <c r="AA59" i="4"/>
  <c r="AB59" i="4" s="1"/>
  <c r="AA58" i="4"/>
  <c r="AB58" i="4" s="1"/>
  <c r="AA57" i="4"/>
  <c r="AB57" i="4" s="1"/>
  <c r="AA56" i="4"/>
  <c r="AB56" i="4" s="1"/>
  <c r="AA55" i="4"/>
  <c r="AB55" i="4" s="1"/>
  <c r="AA54" i="4"/>
  <c r="AB54" i="4" s="1"/>
  <c r="AA53" i="4"/>
  <c r="AB53" i="4" s="1"/>
  <c r="AA52" i="4"/>
  <c r="AB52" i="4" s="1"/>
  <c r="AA51" i="4"/>
  <c r="AB51" i="4" s="1"/>
  <c r="AA50" i="4"/>
  <c r="AB50" i="4" s="1"/>
  <c r="AA49" i="4"/>
  <c r="AB49" i="4" s="1"/>
  <c r="AA48" i="4"/>
  <c r="AB48" i="4" s="1"/>
  <c r="AA47" i="4"/>
  <c r="AB47" i="4" s="1"/>
  <c r="AA46" i="4"/>
  <c r="AB46" i="4" s="1"/>
  <c r="AA45" i="4"/>
  <c r="AB45" i="4" s="1"/>
  <c r="AA44" i="4"/>
  <c r="AB44" i="4" s="1"/>
  <c r="AA43" i="4"/>
  <c r="AB43" i="4" s="1"/>
  <c r="AA42" i="4"/>
  <c r="AB42" i="4" s="1"/>
  <c r="AA41" i="4"/>
  <c r="AB41" i="4" s="1"/>
  <c r="AA40" i="4"/>
  <c r="AB40" i="4" s="1"/>
  <c r="AA39" i="4"/>
  <c r="AB39" i="4" s="1"/>
  <c r="AA38" i="4"/>
  <c r="AB38" i="4" s="1"/>
  <c r="AA37" i="4"/>
  <c r="AB37" i="4" s="1"/>
  <c r="AA36" i="4"/>
  <c r="AB36" i="4" s="1"/>
  <c r="AA32" i="4"/>
  <c r="AB32" i="4" s="1"/>
  <c r="AA31" i="4"/>
  <c r="AB31" i="4" s="1"/>
  <c r="AA30" i="4"/>
  <c r="AB30" i="4" s="1"/>
  <c r="AA29" i="4"/>
  <c r="AB29" i="4" s="1"/>
  <c r="AA28" i="4"/>
  <c r="AB28" i="4" s="1"/>
  <c r="AA27" i="4"/>
  <c r="AB27" i="4" s="1"/>
  <c r="AA26" i="4"/>
  <c r="AB26" i="4" s="1"/>
  <c r="AA25" i="4"/>
  <c r="AB25" i="4" s="1"/>
  <c r="AA21" i="4"/>
  <c r="AB21" i="4" s="1"/>
  <c r="AA20" i="4"/>
  <c r="AB20" i="4" s="1"/>
  <c r="AA19" i="4"/>
  <c r="AB19" i="4" s="1"/>
  <c r="AA18" i="4"/>
  <c r="AB18" i="4" s="1"/>
  <c r="AA17" i="4"/>
  <c r="AB17" i="4" s="1"/>
  <c r="AA16" i="4"/>
  <c r="AB16" i="4" s="1"/>
  <c r="AA15" i="4"/>
  <c r="AB15" i="4" s="1"/>
  <c r="AA14" i="4"/>
  <c r="AB14" i="4" s="1"/>
  <c r="AA10" i="4"/>
  <c r="AB10" i="4" s="1"/>
  <c r="AA9" i="4"/>
  <c r="AB9" i="4" s="1"/>
  <c r="AC9" i="4" s="1"/>
  <c r="AA8" i="4"/>
  <c r="AB8" i="4" s="1"/>
  <c r="AC8" i="4" s="1"/>
  <c r="AA7" i="4"/>
  <c r="AB7" i="4" s="1"/>
  <c r="AA6" i="4"/>
  <c r="AB6" i="4" s="1"/>
  <c r="AC6" i="4" s="1"/>
  <c r="AA5" i="4"/>
  <c r="AB5" i="4" s="1"/>
  <c r="AC5" i="4" s="1"/>
  <c r="AA4" i="4"/>
  <c r="AB4" i="4" s="1"/>
  <c r="AC4" i="4" s="1"/>
  <c r="AA3" i="4"/>
  <c r="AB3" i="4" s="1"/>
  <c r="AC3" i="4" s="1"/>
  <c r="H398" i="3"/>
  <c r="F398" i="3"/>
  <c r="A398" i="3"/>
  <c r="H397" i="3"/>
  <c r="F397" i="3"/>
  <c r="A397" i="3"/>
  <c r="H396" i="3"/>
  <c r="F396" i="3"/>
  <c r="A396" i="3"/>
  <c r="I392" i="3"/>
  <c r="F392" i="3"/>
  <c r="H392" i="3"/>
  <c r="A391" i="3"/>
  <c r="I390" i="3"/>
  <c r="F390" i="3"/>
  <c r="H390" i="3"/>
  <c r="I385" i="3"/>
  <c r="I384" i="3"/>
  <c r="I383" i="3"/>
  <c r="I382" i="3"/>
  <c r="I381" i="3"/>
  <c r="I380" i="3"/>
  <c r="I379" i="3"/>
  <c r="I378" i="3"/>
  <c r="I377" i="3"/>
  <c r="I376" i="3"/>
  <c r="I375" i="3"/>
  <c r="I374" i="3"/>
  <c r="I372" i="3"/>
  <c r="J372" i="3" s="1"/>
  <c r="H372" i="3"/>
  <c r="I371" i="3"/>
  <c r="J371" i="3" s="1"/>
  <c r="H371" i="3"/>
  <c r="I370" i="3"/>
  <c r="I369" i="3"/>
  <c r="I368" i="3"/>
  <c r="I367" i="3"/>
  <c r="I366" i="3"/>
  <c r="I365" i="3"/>
  <c r="I364" i="3"/>
  <c r="I363" i="3"/>
  <c r="I362" i="3"/>
  <c r="I361" i="3"/>
  <c r="I360" i="3"/>
  <c r="I359" i="3"/>
  <c r="I357" i="3"/>
  <c r="J357" i="3" s="1"/>
  <c r="H357" i="3"/>
  <c r="F357" i="3"/>
  <c r="I355" i="3"/>
  <c r="D355" i="3"/>
  <c r="I354" i="3"/>
  <c r="J354" i="3" s="1"/>
  <c r="H354" i="3"/>
  <c r="F354" i="3"/>
  <c r="I352" i="3"/>
  <c r="J352" i="3" s="1"/>
  <c r="H352" i="3"/>
  <c r="A345" i="3"/>
  <c r="J344" i="3"/>
  <c r="A317" i="3"/>
  <c r="I316" i="3"/>
  <c r="J316" i="3" s="1"/>
  <c r="H316" i="3"/>
  <c r="I314" i="3"/>
  <c r="J314" i="3" s="1"/>
  <c r="H314" i="3"/>
  <c r="A313" i="3"/>
  <c r="I312" i="3"/>
  <c r="J312" i="3" s="1"/>
  <c r="H312" i="3"/>
  <c r="A311" i="3"/>
  <c r="I310" i="3"/>
  <c r="J310" i="3" s="1"/>
  <c r="F310" i="3"/>
  <c r="I308" i="3"/>
  <c r="J308" i="3" s="1"/>
  <c r="F308" i="3"/>
  <c r="I306" i="3"/>
  <c r="J306" i="3" s="1"/>
  <c r="H306" i="3"/>
  <c r="F306" i="3"/>
  <c r="I304" i="3"/>
  <c r="I303" i="3"/>
  <c r="I302" i="3"/>
  <c r="I301" i="3"/>
  <c r="I300" i="3"/>
  <c r="F300" i="3"/>
  <c r="H300" i="3"/>
  <c r="I299" i="3"/>
  <c r="J299" i="3" s="1"/>
  <c r="F299" i="3"/>
  <c r="I298" i="3"/>
  <c r="I297" i="3"/>
  <c r="I296" i="3"/>
  <c r="I294" i="3"/>
  <c r="J294" i="3" s="1"/>
  <c r="H294" i="3"/>
  <c r="F294" i="3"/>
  <c r="I293" i="3"/>
  <c r="J293" i="3" s="1"/>
  <c r="H293" i="3"/>
  <c r="F293" i="3"/>
  <c r="I292" i="3"/>
  <c r="J292" i="3" s="1"/>
  <c r="H292" i="3"/>
  <c r="F292" i="3"/>
  <c r="I291" i="3"/>
  <c r="J291" i="3" s="1"/>
  <c r="H291" i="3"/>
  <c r="F291" i="3"/>
  <c r="I290" i="3"/>
  <c r="J290" i="3" s="1"/>
  <c r="H290" i="3"/>
  <c r="F290" i="3"/>
  <c r="I289" i="3"/>
  <c r="J289" i="3" s="1"/>
  <c r="H289" i="3"/>
  <c r="F289" i="3"/>
  <c r="I288" i="3"/>
  <c r="J288" i="3" s="1"/>
  <c r="H288" i="3"/>
  <c r="F288" i="3"/>
  <c r="I286" i="3"/>
  <c r="I285" i="3"/>
  <c r="I284" i="3"/>
  <c r="I283" i="3"/>
  <c r="I282" i="3"/>
  <c r="I281" i="3"/>
  <c r="I280" i="3"/>
  <c r="I279" i="3"/>
  <c r="I278" i="3"/>
  <c r="I277" i="3"/>
  <c r="I275" i="3"/>
  <c r="I274" i="3"/>
  <c r="I273" i="3"/>
  <c r="I272" i="3"/>
  <c r="I271" i="3"/>
  <c r="F271" i="3"/>
  <c r="H271" i="3"/>
  <c r="I270" i="3"/>
  <c r="J270" i="3" s="1"/>
  <c r="F270" i="3"/>
  <c r="I269" i="3"/>
  <c r="J269" i="3" s="1"/>
  <c r="H269" i="3"/>
  <c r="F269" i="3"/>
  <c r="I268" i="3"/>
  <c r="I267" i="3"/>
  <c r="I265" i="3"/>
  <c r="J265" i="3" s="1"/>
  <c r="F265" i="3"/>
  <c r="I264" i="3"/>
  <c r="I263" i="3"/>
  <c r="I262" i="3"/>
  <c r="I261" i="3"/>
  <c r="J261" i="3" s="1"/>
  <c r="H261" i="3"/>
  <c r="F261" i="3"/>
  <c r="I260" i="3"/>
  <c r="J260" i="3" s="1"/>
  <c r="H260" i="3"/>
  <c r="F260" i="3"/>
  <c r="I259" i="3"/>
  <c r="J259" i="3" s="1"/>
  <c r="F259" i="3"/>
  <c r="I258" i="3"/>
  <c r="I257" i="3"/>
  <c r="I256" i="3"/>
  <c r="I254" i="3"/>
  <c r="I252" i="3"/>
  <c r="I251" i="3"/>
  <c r="I250" i="3"/>
  <c r="I249" i="3"/>
  <c r="I245" i="3"/>
  <c r="I244" i="3"/>
  <c r="I243" i="3"/>
  <c r="I242" i="3"/>
  <c r="I241" i="3"/>
  <c r="J241" i="3" s="1"/>
  <c r="H241" i="3"/>
  <c r="F241" i="3"/>
  <c r="I240" i="3"/>
  <c r="J240" i="3" s="1"/>
  <c r="H240" i="3"/>
  <c r="F240" i="3"/>
  <c r="I239" i="3"/>
  <c r="J239" i="3" s="1"/>
  <c r="H239" i="3"/>
  <c r="F239" i="3"/>
  <c r="I238" i="3"/>
  <c r="J238" i="3" s="1"/>
  <c r="H238" i="3"/>
  <c r="F238" i="3"/>
  <c r="I237" i="3"/>
  <c r="J237" i="3" s="1"/>
  <c r="H237" i="3"/>
  <c r="F237" i="3"/>
  <c r="I236" i="3"/>
  <c r="J236" i="3" s="1"/>
  <c r="H236" i="3"/>
  <c r="F236" i="3"/>
  <c r="I235" i="3"/>
  <c r="J235" i="3" s="1"/>
  <c r="H235" i="3"/>
  <c r="F235" i="3"/>
  <c r="I233" i="3"/>
  <c r="I232" i="3"/>
  <c r="I231" i="3"/>
  <c r="I230" i="3"/>
  <c r="I229" i="3"/>
  <c r="I228" i="3"/>
  <c r="I227" i="3"/>
  <c r="I226" i="3"/>
  <c r="I225" i="3"/>
  <c r="I224" i="3"/>
  <c r="I223" i="3"/>
  <c r="I222" i="3"/>
  <c r="I221" i="3"/>
  <c r="I219" i="3"/>
  <c r="I218" i="3"/>
  <c r="I217" i="3"/>
  <c r="I216" i="3"/>
  <c r="I215" i="3"/>
  <c r="I214" i="3"/>
  <c r="I213" i="3"/>
  <c r="I212" i="3"/>
  <c r="I211" i="3"/>
  <c r="I210" i="3"/>
  <c r="I209" i="3"/>
  <c r="I208" i="3"/>
  <c r="I206" i="3"/>
  <c r="I205" i="3"/>
  <c r="I204" i="3"/>
  <c r="I203" i="3"/>
  <c r="I202" i="3"/>
  <c r="I201" i="3"/>
  <c r="I200" i="3"/>
  <c r="I199" i="3"/>
  <c r="I198" i="3"/>
  <c r="I197" i="3"/>
  <c r="I196" i="3"/>
  <c r="I195" i="3"/>
  <c r="I194" i="3"/>
  <c r="I192" i="3"/>
  <c r="I191" i="3"/>
  <c r="I190" i="3"/>
  <c r="I189" i="3"/>
  <c r="I188" i="3"/>
  <c r="I187" i="3"/>
  <c r="I186" i="3"/>
  <c r="I185" i="3"/>
  <c r="I184" i="3"/>
  <c r="I183" i="3"/>
  <c r="I182" i="3"/>
  <c r="I181" i="3"/>
  <c r="I180" i="3"/>
  <c r="I178" i="3"/>
  <c r="J178" i="3" s="1"/>
  <c r="H178" i="3"/>
  <c r="F178" i="3"/>
  <c r="I177" i="3"/>
  <c r="J177" i="3" s="1"/>
  <c r="H177" i="3"/>
  <c r="F177" i="3"/>
  <c r="I176" i="3"/>
  <c r="J176" i="3" s="1"/>
  <c r="H176" i="3"/>
  <c r="F176" i="3"/>
  <c r="I175" i="3"/>
  <c r="J175" i="3" s="1"/>
  <c r="H175" i="3"/>
  <c r="F175" i="3"/>
  <c r="I174" i="3"/>
  <c r="J174" i="3" s="1"/>
  <c r="H174" i="3"/>
  <c r="F174" i="3"/>
  <c r="I173" i="3"/>
  <c r="J173" i="3" s="1"/>
  <c r="H173" i="3"/>
  <c r="F173" i="3"/>
  <c r="I172" i="3"/>
  <c r="J172" i="3" s="1"/>
  <c r="H172" i="3"/>
  <c r="F172" i="3"/>
  <c r="I170" i="3"/>
  <c r="J170" i="3" s="1"/>
  <c r="H170" i="3"/>
  <c r="F170" i="3"/>
  <c r="I169" i="3"/>
  <c r="J169" i="3" s="1"/>
  <c r="H169" i="3"/>
  <c r="F169" i="3"/>
  <c r="I168" i="3"/>
  <c r="J168" i="3" s="1"/>
  <c r="H168" i="3"/>
  <c r="F168" i="3"/>
  <c r="I167" i="3"/>
  <c r="J167" i="3" s="1"/>
  <c r="H167" i="3"/>
  <c r="F167" i="3"/>
  <c r="I166" i="3"/>
  <c r="J166" i="3" s="1"/>
  <c r="H166" i="3"/>
  <c r="F166" i="3"/>
  <c r="I165" i="3"/>
  <c r="J165" i="3" s="1"/>
  <c r="H165" i="3"/>
  <c r="F165" i="3"/>
  <c r="I164" i="3"/>
  <c r="J164" i="3" s="1"/>
  <c r="H164" i="3"/>
  <c r="F164" i="3"/>
  <c r="I163" i="3"/>
  <c r="J163" i="3" s="1"/>
  <c r="H163" i="3"/>
  <c r="F163" i="3"/>
  <c r="I162" i="3"/>
  <c r="J162" i="3" s="1"/>
  <c r="H162" i="3"/>
  <c r="F162" i="3"/>
  <c r="I161" i="3"/>
  <c r="J161" i="3" s="1"/>
  <c r="H161" i="3"/>
  <c r="F161" i="3"/>
  <c r="I159" i="3"/>
  <c r="I158" i="3"/>
  <c r="I157" i="3"/>
  <c r="I156" i="3"/>
  <c r="I155" i="3"/>
  <c r="I154" i="3"/>
  <c r="I153" i="3"/>
  <c r="I152" i="3"/>
  <c r="I151" i="3"/>
  <c r="I150" i="3"/>
  <c r="I148" i="3"/>
  <c r="I147" i="3"/>
  <c r="I146" i="3"/>
  <c r="I145" i="3"/>
  <c r="I144" i="3"/>
  <c r="I143" i="3"/>
  <c r="I142" i="3"/>
  <c r="I141" i="3"/>
  <c r="I140" i="3"/>
  <c r="I139" i="3"/>
  <c r="I138" i="3"/>
  <c r="I137" i="3"/>
  <c r="I136"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1" i="3"/>
  <c r="J101" i="3" s="1"/>
  <c r="H101" i="3"/>
  <c r="F101" i="3"/>
  <c r="I98" i="3"/>
  <c r="I97" i="3"/>
  <c r="I96" i="3"/>
  <c r="I95" i="3"/>
  <c r="I94" i="3"/>
  <c r="I93" i="3"/>
  <c r="I92" i="3"/>
  <c r="I91" i="3"/>
  <c r="J91" i="3" s="1"/>
  <c r="H91" i="3"/>
  <c r="F91" i="3"/>
  <c r="I90" i="3"/>
  <c r="J90" i="3" s="1"/>
  <c r="H90" i="3"/>
  <c r="F90" i="3"/>
  <c r="I89" i="3"/>
  <c r="J89" i="3" s="1"/>
  <c r="H89" i="3"/>
  <c r="F89" i="3"/>
  <c r="I86" i="3"/>
  <c r="I85" i="3"/>
  <c r="F85" i="3"/>
  <c r="H85" i="3"/>
  <c r="I84" i="3"/>
  <c r="H84" i="3"/>
  <c r="I83" i="3"/>
  <c r="J83" i="3" s="1"/>
  <c r="F83" i="3"/>
  <c r="I82" i="3"/>
  <c r="I81" i="3"/>
  <c r="J81" i="3" s="1"/>
  <c r="H81" i="3"/>
  <c r="I80" i="3"/>
  <c r="J80" i="3" s="1"/>
  <c r="H80" i="3"/>
  <c r="F80" i="3"/>
  <c r="I79" i="3"/>
  <c r="J79" i="3" s="1"/>
  <c r="H79" i="3"/>
  <c r="F79" i="3"/>
  <c r="I78" i="3"/>
  <c r="J78" i="3" s="1"/>
  <c r="H78" i="3"/>
  <c r="F78" i="3"/>
  <c r="I77" i="3"/>
  <c r="J77" i="3" s="1"/>
  <c r="H77" i="3"/>
  <c r="F77" i="3"/>
  <c r="A75" i="3"/>
  <c r="A87" i="3" s="1"/>
  <c r="I74" i="3"/>
  <c r="I73" i="3"/>
  <c r="F73" i="3"/>
  <c r="H73" i="3"/>
  <c r="I72" i="3"/>
  <c r="F72" i="3"/>
  <c r="I71" i="3"/>
  <c r="J71" i="3" s="1"/>
  <c r="F71" i="3"/>
  <c r="I70" i="3"/>
  <c r="I69" i="3"/>
  <c r="J69" i="3" s="1"/>
  <c r="I68" i="3"/>
  <c r="J68" i="3" s="1"/>
  <c r="H68" i="3"/>
  <c r="F68" i="3"/>
  <c r="I67" i="3"/>
  <c r="J67" i="3" s="1"/>
  <c r="H67" i="3"/>
  <c r="F67" i="3"/>
  <c r="I66" i="3"/>
  <c r="J66" i="3" s="1"/>
  <c r="H66" i="3"/>
  <c r="F66" i="3"/>
  <c r="I65" i="3"/>
  <c r="J65" i="3" s="1"/>
  <c r="H65" i="3"/>
  <c r="F65" i="3"/>
  <c r="I60" i="3"/>
  <c r="J60" i="3" s="1"/>
  <c r="H60" i="3"/>
  <c r="F60" i="3"/>
  <c r="I59" i="3"/>
  <c r="J59" i="3" s="1"/>
  <c r="H59" i="3"/>
  <c r="F59" i="3"/>
  <c r="I58" i="3"/>
  <c r="J58" i="3" s="1"/>
  <c r="H58" i="3"/>
  <c r="F58" i="3"/>
  <c r="I57" i="3"/>
  <c r="J57" i="3" s="1"/>
  <c r="H57" i="3"/>
  <c r="F57" i="3"/>
  <c r="I56" i="3"/>
  <c r="J56" i="3" s="1"/>
  <c r="H56" i="3"/>
  <c r="F56" i="3"/>
  <c r="I55" i="3"/>
  <c r="J55" i="3" s="1"/>
  <c r="H55" i="3"/>
  <c r="F55" i="3"/>
  <c r="I53" i="3"/>
  <c r="J53" i="3" s="1"/>
  <c r="H53" i="3"/>
  <c r="I52" i="3"/>
  <c r="J52" i="3" s="1"/>
  <c r="H52" i="3"/>
  <c r="I51" i="3"/>
  <c r="J51" i="3" s="1"/>
  <c r="H51" i="3"/>
  <c r="I50" i="3"/>
  <c r="J50" i="3" s="1"/>
  <c r="H50" i="3"/>
  <c r="I49" i="3"/>
  <c r="J49" i="3" s="1"/>
  <c r="H49" i="3"/>
  <c r="I48" i="3"/>
  <c r="J48" i="3" s="1"/>
  <c r="H48" i="3"/>
  <c r="I47" i="3"/>
  <c r="J47" i="3" s="1"/>
  <c r="H47" i="3"/>
  <c r="I46" i="3"/>
  <c r="J46" i="3" s="1"/>
  <c r="H46" i="3"/>
  <c r="I45" i="3"/>
  <c r="J45" i="3" s="1"/>
  <c r="H45" i="3"/>
  <c r="I44" i="3"/>
  <c r="J44" i="3" s="1"/>
  <c r="H44" i="3"/>
  <c r="I43" i="3"/>
  <c r="J43" i="3" s="1"/>
  <c r="H43" i="3"/>
  <c r="A42" i="3"/>
  <c r="A54" i="3" s="1"/>
  <c r="I41" i="3"/>
  <c r="J41" i="3" s="1"/>
  <c r="H41" i="3"/>
  <c r="I33" i="3"/>
  <c r="J33" i="3" s="1"/>
  <c r="H33" i="3"/>
  <c r="A22" i="3"/>
  <c r="A34" i="3" s="1"/>
  <c r="I21" i="3"/>
  <c r="J21" i="3" s="1"/>
  <c r="H21" i="3"/>
  <c r="I19" i="3"/>
  <c r="J19" i="3" s="1"/>
  <c r="H19" i="3"/>
  <c r="I17" i="3"/>
  <c r="J17" i="3" s="1"/>
  <c r="H17" i="3"/>
  <c r="I16" i="3"/>
  <c r="J16" i="3" s="1"/>
  <c r="H16" i="3"/>
  <c r="I15" i="3"/>
  <c r="J15" i="3" s="1"/>
  <c r="H15" i="3"/>
  <c r="I14" i="3"/>
  <c r="J14" i="3" s="1"/>
  <c r="H14" i="3"/>
  <c r="I13" i="3"/>
  <c r="J13" i="3" s="1"/>
  <c r="H13" i="3"/>
  <c r="I12" i="3"/>
  <c r="J12" i="3" s="1"/>
  <c r="H12" i="3"/>
  <c r="I11" i="3"/>
  <c r="J11" i="3" s="1"/>
  <c r="H11" i="3"/>
  <c r="I10" i="3"/>
  <c r="J10" i="3" s="1"/>
  <c r="H10" i="3"/>
  <c r="I9" i="3"/>
  <c r="J9" i="3" s="1"/>
  <c r="H9" i="3"/>
  <c r="J355" i="3" l="1"/>
  <c r="H399" i="3"/>
  <c r="H355" i="3"/>
  <c r="A102" i="3"/>
  <c r="AA214" i="4"/>
  <c r="AB214" i="4" s="1"/>
  <c r="AA213" i="4"/>
  <c r="AB213" i="4" s="1"/>
  <c r="AC7" i="4"/>
  <c r="J61" i="3"/>
  <c r="J396" i="3" s="1"/>
  <c r="A99" i="3"/>
  <c r="H72" i="3"/>
  <c r="H71" i="3"/>
  <c r="J73" i="3"/>
  <c r="H83" i="3"/>
  <c r="J85" i="3"/>
  <c r="F69" i="3"/>
  <c r="J72" i="3"/>
  <c r="F81" i="3"/>
  <c r="J84" i="3"/>
  <c r="H69" i="3"/>
  <c r="J275" i="3"/>
  <c r="F399" i="3"/>
  <c r="F84" i="3"/>
  <c r="J298" i="3"/>
  <c r="H270" i="3"/>
  <c r="F275" i="3"/>
  <c r="F298" i="3"/>
  <c r="H299" i="3"/>
  <c r="H308" i="3"/>
  <c r="H310" i="3"/>
  <c r="J271" i="3"/>
  <c r="H275" i="3"/>
  <c r="H298" i="3"/>
  <c r="J300" i="3"/>
  <c r="J390" i="3"/>
  <c r="J392" i="3"/>
  <c r="H259" i="3"/>
  <c r="H265" i="3"/>
  <c r="J393" i="3" l="1"/>
  <c r="J398" i="3" s="1"/>
  <c r="A149" i="3"/>
  <c r="A160" i="3" s="1"/>
  <c r="A171" i="3" s="1"/>
  <c r="A135" i="3"/>
  <c r="A179" i="3"/>
  <c r="A193" i="3" l="1"/>
  <c r="A207" i="3" s="1"/>
  <c r="A220" i="3"/>
  <c r="A234" i="3" s="1"/>
  <c r="A246" i="3" s="1"/>
  <c r="A253" i="3" s="1"/>
  <c r="A255" i="3" s="1"/>
  <c r="A266" i="3" s="1"/>
  <c r="A276" i="3" l="1"/>
  <c r="A287" i="3" s="1"/>
  <c r="A295" i="3"/>
  <c r="A305" i="3" l="1"/>
  <c r="A307" i="3"/>
  <c r="A309" i="3" s="1"/>
  <c r="A315" i="3" l="1"/>
  <c r="A347" i="3"/>
  <c r="A353" i="3" s="1"/>
  <c r="A356" i="3" s="1"/>
  <c r="A358" i="3" s="1"/>
  <c r="A373" i="3" s="1"/>
  <c r="D256" i="3" l="1"/>
  <c r="D86" i="3"/>
  <c r="D286" i="3"/>
  <c r="D252" i="3"/>
  <c r="D223" i="3"/>
  <c r="D210" i="3"/>
  <c r="D196" i="3"/>
  <c r="D152" i="3"/>
  <c r="D153" i="3"/>
  <c r="D154" i="3"/>
  <c r="D155" i="3"/>
  <c r="D150" i="3"/>
  <c r="D151" i="3"/>
  <c r="D142" i="3"/>
  <c r="D144" i="3"/>
  <c r="D136" i="3"/>
  <c r="D143" i="3"/>
  <c r="D137" i="3"/>
  <c r="D139" i="3"/>
  <c r="D140" i="3"/>
  <c r="D141" i="3"/>
  <c r="D138" i="3"/>
  <c r="D110" i="3"/>
  <c r="D111" i="3"/>
  <c r="D106" i="3"/>
  <c r="D115" i="3"/>
  <c r="D107" i="3"/>
  <c r="D113" i="3"/>
  <c r="D112" i="3"/>
  <c r="D108" i="3"/>
  <c r="D114" i="3"/>
  <c r="D104" i="3"/>
  <c r="D105" i="3"/>
  <c r="D116" i="3"/>
  <c r="D103" i="3"/>
  <c r="D109" i="3"/>
  <c r="F256" i="3" l="1"/>
  <c r="J256" i="3"/>
  <c r="H256" i="3"/>
  <c r="H86" i="3"/>
  <c r="F86" i="3"/>
  <c r="J86" i="3"/>
  <c r="H286" i="3"/>
  <c r="F286" i="3"/>
  <c r="J286" i="3"/>
  <c r="F252" i="3"/>
  <c r="J252" i="3"/>
  <c r="H252" i="3"/>
  <c r="F223" i="3"/>
  <c r="J223" i="3"/>
  <c r="H223" i="3"/>
  <c r="H210" i="3"/>
  <c r="J210" i="3"/>
  <c r="F210" i="3"/>
  <c r="H196" i="3"/>
  <c r="F196" i="3"/>
  <c r="J196" i="3"/>
  <c r="D182" i="3"/>
  <c r="J154" i="3"/>
  <c r="H154" i="3"/>
  <c r="F154" i="3"/>
  <c r="J150" i="3"/>
  <c r="F150" i="3"/>
  <c r="H150" i="3"/>
  <c r="H155" i="3"/>
  <c r="J155" i="3"/>
  <c r="F155" i="3"/>
  <c r="H152" i="3"/>
  <c r="J152" i="3"/>
  <c r="F152" i="3"/>
  <c r="J151" i="3"/>
  <c r="H151" i="3"/>
  <c r="F151" i="3"/>
  <c r="F153" i="3"/>
  <c r="J153" i="3"/>
  <c r="H153" i="3"/>
  <c r="J139" i="3"/>
  <c r="H139" i="3"/>
  <c r="F139" i="3"/>
  <c r="F141" i="3"/>
  <c r="H141" i="3"/>
  <c r="J141" i="3"/>
  <c r="J137" i="3"/>
  <c r="F137" i="3"/>
  <c r="H137" i="3"/>
  <c r="J144" i="3"/>
  <c r="H144" i="3"/>
  <c r="F144" i="3"/>
  <c r="F138" i="3"/>
  <c r="H138" i="3"/>
  <c r="J138" i="3"/>
  <c r="H136" i="3"/>
  <c r="J136" i="3"/>
  <c r="F136" i="3"/>
  <c r="J140" i="3"/>
  <c r="H140" i="3"/>
  <c r="F140" i="3"/>
  <c r="J143" i="3"/>
  <c r="F143" i="3"/>
  <c r="H143" i="3"/>
  <c r="H142" i="3"/>
  <c r="J142" i="3"/>
  <c r="F142" i="3"/>
  <c r="J114" i="3"/>
  <c r="H114" i="3"/>
  <c r="F114" i="3"/>
  <c r="F103" i="3"/>
  <c r="H103" i="3"/>
  <c r="J103" i="3"/>
  <c r="H113" i="3"/>
  <c r="F113" i="3"/>
  <c r="J113" i="3"/>
  <c r="J105" i="3"/>
  <c r="F105" i="3"/>
  <c r="H105" i="3"/>
  <c r="H104" i="3"/>
  <c r="J104" i="3"/>
  <c r="F104" i="3"/>
  <c r="J108" i="3"/>
  <c r="H108" i="3"/>
  <c r="F108" i="3"/>
  <c r="H106" i="3"/>
  <c r="F106" i="3"/>
  <c r="J106" i="3"/>
  <c r="H116" i="3"/>
  <c r="J116" i="3"/>
  <c r="F116" i="3"/>
  <c r="J123" i="3"/>
  <c r="F123" i="3"/>
  <c r="H123" i="3"/>
  <c r="F112" i="3"/>
  <c r="H112" i="3"/>
  <c r="J112" i="3"/>
  <c r="H107" i="3"/>
  <c r="F107" i="3"/>
  <c r="J107" i="3"/>
  <c r="J111" i="3"/>
  <c r="F111" i="3"/>
  <c r="H111" i="3"/>
  <c r="F109" i="3"/>
  <c r="H109" i="3"/>
  <c r="J109" i="3"/>
  <c r="F118" i="3"/>
  <c r="J118" i="3"/>
  <c r="H118" i="3"/>
  <c r="F115" i="3"/>
  <c r="H115" i="3"/>
  <c r="J115" i="3"/>
  <c r="H110" i="3"/>
  <c r="J110" i="3"/>
  <c r="F110" i="3"/>
  <c r="D361" i="3" l="1"/>
  <c r="J182" i="3"/>
  <c r="H182" i="3"/>
  <c r="F182" i="3"/>
  <c r="D375" i="3"/>
  <c r="J375" i="3" l="1"/>
  <c r="H375" i="3"/>
  <c r="H361" i="3"/>
  <c r="J361" i="3"/>
  <c r="D282" i="3" l="1"/>
  <c r="D284" i="3"/>
  <c r="D257" i="3" l="1"/>
  <c r="D258" i="3"/>
  <c r="D82" i="3"/>
  <c r="D264" i="3"/>
  <c r="D302" i="3"/>
  <c r="D296" i="3"/>
  <c r="D278" i="3"/>
  <c r="D263" i="3"/>
  <c r="D301" i="3"/>
  <c r="D285" i="3"/>
  <c r="D277" i="3"/>
  <c r="D268" i="3"/>
  <c r="D281" i="3"/>
  <c r="D273" i="3"/>
  <c r="D304" i="3"/>
  <c r="D280" i="3"/>
  <c r="J282" i="3"/>
  <c r="F282" i="3"/>
  <c r="H282" i="3"/>
  <c r="D262" i="3"/>
  <c r="D283" i="3"/>
  <c r="F284" i="3"/>
  <c r="J284" i="3"/>
  <c r="H284" i="3"/>
  <c r="D274" i="3"/>
  <c r="D267" i="3"/>
  <c r="D272" i="3"/>
  <c r="D303" i="3"/>
  <c r="D297" i="3"/>
  <c r="D279" i="3"/>
  <c r="D251" i="3"/>
  <c r="D226" i="3"/>
  <c r="D227" i="3"/>
  <c r="D233" i="3"/>
  <c r="D221" i="3"/>
  <c r="D228" i="3"/>
  <c r="D229" i="3"/>
  <c r="D222" i="3"/>
  <c r="D224" i="3"/>
  <c r="D225" i="3"/>
  <c r="D214" i="3"/>
  <c r="D219" i="3"/>
  <c r="D208" i="3"/>
  <c r="D215" i="3"/>
  <c r="D209" i="3"/>
  <c r="D216" i="3"/>
  <c r="D211" i="3"/>
  <c r="D217" i="3"/>
  <c r="D213" i="3"/>
  <c r="D212" i="3"/>
  <c r="D218" i="3"/>
  <c r="D199" i="3"/>
  <c r="D205" i="3"/>
  <c r="D206" i="3"/>
  <c r="D198" i="3"/>
  <c r="D195" i="3"/>
  <c r="D202" i="3"/>
  <c r="D204" i="3"/>
  <c r="D194" i="3"/>
  <c r="D197" i="3"/>
  <c r="D157" i="3"/>
  <c r="D159" i="3"/>
  <c r="D156" i="3"/>
  <c r="D158" i="3"/>
  <c r="D146" i="3"/>
  <c r="D148" i="3"/>
  <c r="D145" i="3"/>
  <c r="D147" i="3"/>
  <c r="D122" i="3"/>
  <c r="D129" i="3"/>
  <c r="D124" i="3"/>
  <c r="D117" i="3"/>
  <c r="D125" i="3"/>
  <c r="D131" i="3"/>
  <c r="D119" i="3"/>
  <c r="D126" i="3"/>
  <c r="D127" i="3"/>
  <c r="D133" i="3"/>
  <c r="D132" i="3"/>
  <c r="D120" i="3"/>
  <c r="D121" i="3"/>
  <c r="D128" i="3"/>
  <c r="D134" i="3"/>
  <c r="D97" i="3"/>
  <c r="D94" i="3"/>
  <c r="D96" i="3"/>
  <c r="D98" i="3"/>
  <c r="D70" i="3" l="1"/>
  <c r="F258" i="3"/>
  <c r="J258" i="3"/>
  <c r="H258" i="3"/>
  <c r="D74" i="3"/>
  <c r="H257" i="3"/>
  <c r="F257" i="3"/>
  <c r="J257" i="3"/>
  <c r="J70" i="3"/>
  <c r="H70" i="3"/>
  <c r="F70" i="3"/>
  <c r="H82" i="3"/>
  <c r="J82" i="3"/>
  <c r="F82" i="3"/>
  <c r="J273" i="3"/>
  <c r="F273" i="3"/>
  <c r="H273" i="3"/>
  <c r="H263" i="3"/>
  <c r="F263" i="3"/>
  <c r="J263" i="3"/>
  <c r="H279" i="3"/>
  <c r="F279" i="3"/>
  <c r="J279" i="3"/>
  <c r="H272" i="3"/>
  <c r="F272" i="3"/>
  <c r="J272" i="3"/>
  <c r="J304" i="3"/>
  <c r="F304" i="3"/>
  <c r="H304" i="3"/>
  <c r="J268" i="3"/>
  <c r="H268" i="3"/>
  <c r="F268" i="3"/>
  <c r="F301" i="3"/>
  <c r="J301" i="3"/>
  <c r="H301" i="3"/>
  <c r="H296" i="3"/>
  <c r="F296" i="3"/>
  <c r="J296" i="3"/>
  <c r="J297" i="3"/>
  <c r="H297" i="3"/>
  <c r="F297" i="3"/>
  <c r="J277" i="3"/>
  <c r="H277" i="3"/>
  <c r="F277" i="3"/>
  <c r="H302" i="3"/>
  <c r="F302" i="3"/>
  <c r="J302" i="3"/>
  <c r="J303" i="3"/>
  <c r="F303" i="3"/>
  <c r="H303" i="3"/>
  <c r="J274" i="3"/>
  <c r="H274" i="3"/>
  <c r="F274" i="3"/>
  <c r="F280" i="3"/>
  <c r="J280" i="3"/>
  <c r="H280" i="3"/>
  <c r="J281" i="3"/>
  <c r="F281" i="3"/>
  <c r="H281" i="3"/>
  <c r="H285" i="3"/>
  <c r="F285" i="3"/>
  <c r="J285" i="3"/>
  <c r="F278" i="3"/>
  <c r="J278" i="3"/>
  <c r="H278" i="3"/>
  <c r="H264" i="3"/>
  <c r="F264" i="3"/>
  <c r="J264" i="3"/>
  <c r="J267" i="3"/>
  <c r="F267" i="3"/>
  <c r="H267" i="3"/>
  <c r="H283" i="3"/>
  <c r="F283" i="3"/>
  <c r="J283" i="3"/>
  <c r="F262" i="3"/>
  <c r="J262" i="3"/>
  <c r="H262" i="3"/>
  <c r="H250" i="3"/>
  <c r="J250" i="3"/>
  <c r="F250" i="3"/>
  <c r="F251" i="3"/>
  <c r="H251" i="3"/>
  <c r="J251" i="3"/>
  <c r="J249" i="3"/>
  <c r="F249" i="3"/>
  <c r="H249" i="3"/>
  <c r="D254" i="3"/>
  <c r="F222" i="3"/>
  <c r="H222" i="3"/>
  <c r="J222" i="3"/>
  <c r="F231" i="3"/>
  <c r="H231" i="3"/>
  <c r="J231" i="3"/>
  <c r="D243" i="3"/>
  <c r="H224" i="3"/>
  <c r="F224" i="3"/>
  <c r="J224" i="3"/>
  <c r="F229" i="3"/>
  <c r="J229" i="3"/>
  <c r="H229" i="3"/>
  <c r="H233" i="3"/>
  <c r="F233" i="3"/>
  <c r="D245" i="3"/>
  <c r="J233" i="3"/>
  <c r="J225" i="3"/>
  <c r="F225" i="3"/>
  <c r="H225" i="3"/>
  <c r="J227" i="3"/>
  <c r="H227" i="3"/>
  <c r="F227" i="3"/>
  <c r="H230" i="3"/>
  <c r="J230" i="3"/>
  <c r="D242" i="3"/>
  <c r="F230" i="3"/>
  <c r="J232" i="3"/>
  <c r="D244" i="3"/>
  <c r="F232" i="3"/>
  <c r="H232" i="3"/>
  <c r="J221" i="3"/>
  <c r="H221" i="3"/>
  <c r="F221" i="3"/>
  <c r="J226" i="3"/>
  <c r="F226" i="3"/>
  <c r="H226" i="3"/>
  <c r="F228" i="3"/>
  <c r="H228" i="3"/>
  <c r="J228" i="3"/>
  <c r="F208" i="3"/>
  <c r="H208" i="3"/>
  <c r="J208" i="3"/>
  <c r="J218" i="3"/>
  <c r="F218" i="3"/>
  <c r="H218" i="3"/>
  <c r="J217" i="3"/>
  <c r="H217" i="3"/>
  <c r="F217" i="3"/>
  <c r="F209" i="3"/>
  <c r="J209" i="3"/>
  <c r="H209" i="3"/>
  <c r="J219" i="3"/>
  <c r="H219" i="3"/>
  <c r="F219" i="3"/>
  <c r="H216" i="3"/>
  <c r="F216" i="3"/>
  <c r="J216" i="3"/>
  <c r="J212" i="3"/>
  <c r="F212" i="3"/>
  <c r="H212" i="3"/>
  <c r="F211" i="3"/>
  <c r="J211" i="3"/>
  <c r="H211" i="3"/>
  <c r="F215" i="3"/>
  <c r="J215" i="3"/>
  <c r="H215" i="3"/>
  <c r="F214" i="3"/>
  <c r="H214" i="3"/>
  <c r="J214" i="3"/>
  <c r="F213" i="3"/>
  <c r="J213" i="3"/>
  <c r="H213" i="3"/>
  <c r="H194" i="3"/>
  <c r="J194" i="3"/>
  <c r="F194" i="3"/>
  <c r="F206" i="3"/>
  <c r="H206" i="3"/>
  <c r="J206" i="3"/>
  <c r="J200" i="3"/>
  <c r="H200" i="3"/>
  <c r="F200" i="3"/>
  <c r="J195" i="3"/>
  <c r="F195" i="3"/>
  <c r="H195" i="3"/>
  <c r="J203" i="3"/>
  <c r="H203" i="3"/>
  <c r="F203" i="3"/>
  <c r="F201" i="3"/>
  <c r="J201" i="3"/>
  <c r="H201" i="3"/>
  <c r="H197" i="3"/>
  <c r="F197" i="3"/>
  <c r="J197" i="3"/>
  <c r="H202" i="3"/>
  <c r="J202" i="3"/>
  <c r="F202" i="3"/>
  <c r="F198" i="3"/>
  <c r="H198" i="3"/>
  <c r="J198" i="3"/>
  <c r="J205" i="3"/>
  <c r="F205" i="3"/>
  <c r="H205" i="3"/>
  <c r="H199" i="3"/>
  <c r="F199" i="3"/>
  <c r="J199" i="3"/>
  <c r="J204" i="3"/>
  <c r="F204" i="3"/>
  <c r="H204" i="3"/>
  <c r="D192" i="3"/>
  <c r="D185" i="3"/>
  <c r="D183" i="3"/>
  <c r="D184" i="3"/>
  <c r="D181" i="3"/>
  <c r="D180" i="3"/>
  <c r="J156" i="3"/>
  <c r="H156" i="3"/>
  <c r="F156" i="3"/>
  <c r="F159" i="3"/>
  <c r="J159" i="3"/>
  <c r="H159" i="3"/>
  <c r="H158" i="3"/>
  <c r="J158" i="3"/>
  <c r="F158" i="3"/>
  <c r="F157" i="3"/>
  <c r="H157" i="3"/>
  <c r="J157" i="3"/>
  <c r="H145" i="3"/>
  <c r="F145" i="3"/>
  <c r="J145" i="3"/>
  <c r="J148" i="3"/>
  <c r="F148" i="3"/>
  <c r="H148" i="3"/>
  <c r="J147" i="3"/>
  <c r="F147" i="3"/>
  <c r="H147" i="3"/>
  <c r="F146" i="3"/>
  <c r="J146" i="3"/>
  <c r="H146" i="3"/>
  <c r="J132" i="3"/>
  <c r="F132" i="3"/>
  <c r="H132" i="3"/>
  <c r="J125" i="3"/>
  <c r="F125" i="3"/>
  <c r="H125" i="3"/>
  <c r="H128" i="3"/>
  <c r="J128" i="3"/>
  <c r="F128" i="3"/>
  <c r="H126" i="3"/>
  <c r="F126" i="3"/>
  <c r="J126" i="3"/>
  <c r="J129" i="3"/>
  <c r="F129" i="3"/>
  <c r="H129" i="3"/>
  <c r="F121" i="3"/>
  <c r="H121" i="3"/>
  <c r="J121" i="3"/>
  <c r="F133" i="3"/>
  <c r="H133" i="3"/>
  <c r="J133" i="3"/>
  <c r="H119" i="3"/>
  <c r="F119" i="3"/>
  <c r="J119" i="3"/>
  <c r="J117" i="3"/>
  <c r="F117" i="3"/>
  <c r="H117" i="3"/>
  <c r="F130" i="3"/>
  <c r="H130" i="3"/>
  <c r="J130" i="3"/>
  <c r="H134" i="3"/>
  <c r="J134" i="3"/>
  <c r="F134" i="3"/>
  <c r="J120" i="3"/>
  <c r="H120" i="3"/>
  <c r="F120" i="3"/>
  <c r="F127" i="3"/>
  <c r="H127" i="3"/>
  <c r="J127" i="3"/>
  <c r="J131" i="3"/>
  <c r="H131" i="3"/>
  <c r="F131" i="3"/>
  <c r="F124" i="3"/>
  <c r="J124" i="3"/>
  <c r="H124" i="3"/>
  <c r="H122" i="3"/>
  <c r="J122" i="3"/>
  <c r="F122" i="3"/>
  <c r="J98" i="3"/>
  <c r="H98" i="3"/>
  <c r="F98" i="3"/>
  <c r="J95" i="3"/>
  <c r="F95" i="3"/>
  <c r="H95" i="3"/>
  <c r="H94" i="3"/>
  <c r="J94" i="3"/>
  <c r="F94" i="3"/>
  <c r="F96" i="3"/>
  <c r="H96" i="3"/>
  <c r="J96" i="3"/>
  <c r="J92" i="3"/>
  <c r="H92" i="3"/>
  <c r="F92" i="3"/>
  <c r="F93" i="3"/>
  <c r="H93" i="3"/>
  <c r="J93" i="3"/>
  <c r="H97" i="3"/>
  <c r="F97" i="3"/>
  <c r="J97" i="3"/>
  <c r="F74" i="3" l="1"/>
  <c r="J74" i="3"/>
  <c r="H74" i="3"/>
  <c r="F254" i="3"/>
  <c r="H254" i="3"/>
  <c r="J254" i="3"/>
  <c r="F244" i="3"/>
  <c r="J244" i="3"/>
  <c r="H244" i="3"/>
  <c r="J245" i="3"/>
  <c r="F245" i="3"/>
  <c r="H245" i="3"/>
  <c r="F242" i="3"/>
  <c r="J242" i="3"/>
  <c r="H242" i="3"/>
  <c r="F243" i="3"/>
  <c r="J243" i="3"/>
  <c r="H243" i="3"/>
  <c r="H180" i="3"/>
  <c r="J180" i="3"/>
  <c r="F180" i="3"/>
  <c r="D359" i="3"/>
  <c r="D367" i="3"/>
  <c r="H188" i="3"/>
  <c r="F188" i="3"/>
  <c r="J188" i="3"/>
  <c r="D381" i="3"/>
  <c r="H183" i="3"/>
  <c r="D376" i="3"/>
  <c r="J183" i="3"/>
  <c r="F183" i="3"/>
  <c r="D362" i="3"/>
  <c r="J189" i="3"/>
  <c r="D382" i="3"/>
  <c r="F189" i="3"/>
  <c r="H189" i="3"/>
  <c r="D368" i="3"/>
  <c r="D363" i="3"/>
  <c r="D377" i="3"/>
  <c r="F184" i="3"/>
  <c r="J184" i="3"/>
  <c r="H184" i="3"/>
  <c r="D379" i="3"/>
  <c r="H186" i="3"/>
  <c r="J186" i="3"/>
  <c r="F186" i="3"/>
  <c r="D365" i="3"/>
  <c r="D369" i="3"/>
  <c r="F190" i="3"/>
  <c r="D383" i="3"/>
  <c r="H190" i="3"/>
  <c r="J190" i="3"/>
  <c r="D385" i="3"/>
  <c r="H192" i="3"/>
  <c r="D370" i="3"/>
  <c r="F192" i="3"/>
  <c r="J192" i="3"/>
  <c r="J187" i="3"/>
  <c r="D380" i="3"/>
  <c r="H187" i="3"/>
  <c r="F187" i="3"/>
  <c r="D366" i="3"/>
  <c r="D384" i="3"/>
  <c r="J191" i="3"/>
  <c r="H191" i="3"/>
  <c r="F191" i="3"/>
  <c r="D374" i="3"/>
  <c r="D360" i="3"/>
  <c r="F181" i="3"/>
  <c r="H181" i="3"/>
  <c r="J181" i="3"/>
  <c r="D364" i="3"/>
  <c r="F185" i="3"/>
  <c r="H185" i="3"/>
  <c r="J185" i="3"/>
  <c r="D378" i="3"/>
  <c r="J380" i="3" l="1"/>
  <c r="H380" i="3"/>
  <c r="J378" i="3"/>
  <c r="H378" i="3"/>
  <c r="H382" i="3"/>
  <c r="J382" i="3"/>
  <c r="J359" i="3"/>
  <c r="H359" i="3"/>
  <c r="H367" i="3"/>
  <c r="J367" i="3"/>
  <c r="J377" i="3"/>
  <c r="H377" i="3"/>
  <c r="H363" i="3"/>
  <c r="J363" i="3"/>
  <c r="J385" i="3"/>
  <c r="H385" i="3"/>
  <c r="H384" i="3"/>
  <c r="J384" i="3"/>
  <c r="H381" i="3"/>
  <c r="J381" i="3"/>
  <c r="H383" i="3"/>
  <c r="J383" i="3"/>
  <c r="J374" i="3"/>
  <c r="H374" i="3"/>
  <c r="J370" i="3"/>
  <c r="H370" i="3"/>
  <c r="J379" i="3"/>
  <c r="H379" i="3"/>
  <c r="J368" i="3"/>
  <c r="H368" i="3"/>
  <c r="J365" i="3"/>
  <c r="H365" i="3"/>
  <c r="H376" i="3"/>
  <c r="J376" i="3"/>
  <c r="H360" i="3"/>
  <c r="J360" i="3"/>
  <c r="J366" i="3"/>
  <c r="H366" i="3"/>
  <c r="J362" i="3"/>
  <c r="H362" i="3"/>
  <c r="J364" i="3"/>
  <c r="H364" i="3"/>
  <c r="H369" i="3"/>
  <c r="J369" i="3"/>
  <c r="J386" i="3" l="1"/>
  <c r="J397" i="3" s="1"/>
  <c r="J399" i="3" l="1"/>
</calcChain>
</file>

<file path=xl/comments1.xml><?xml version="1.0" encoding="utf-8"?>
<comments xmlns="http://schemas.openxmlformats.org/spreadsheetml/2006/main">
  <authors>
    <author>Slavisa Plavsic</author>
    <author>Boris</author>
  </authors>
  <commentList>
    <comment ref="D6" authorId="0" shapeId="0">
      <text>
        <r>
          <rPr>
            <b/>
            <sz val="8"/>
            <color indexed="81"/>
            <rFont val="Tahoma"/>
            <family val="2"/>
          </rPr>
          <t xml:space="preserve">Za kolone od 4 do 10 koristiti isti red
koji odgovara opisu datih radova za koje
se unose količine i iznosi
</t>
        </r>
      </text>
    </comment>
    <comment ref="B35" authorId="1" shapeId="0">
      <text>
        <r>
          <rPr>
            <b/>
            <sz val="9"/>
            <color indexed="81"/>
            <rFont val="Tahoma"/>
            <family val="2"/>
          </rPr>
          <t>Boris:</t>
        </r>
        <r>
          <rPr>
            <sz val="9"/>
            <color indexed="81"/>
            <rFont val="Tahoma"/>
            <family val="2"/>
          </rPr>
          <t xml:space="preserve">
KRATKE LUKOVE NE TREBA STAVLJATI AKO NE MORA</t>
        </r>
      </text>
    </comment>
    <comment ref="B110" authorId="1" shapeId="0">
      <text>
        <r>
          <rPr>
            <b/>
            <sz val="9"/>
            <color indexed="81"/>
            <rFont val="Tahoma"/>
            <family val="2"/>
          </rPr>
          <t>Boris:</t>
        </r>
        <r>
          <rPr>
            <sz val="9"/>
            <color indexed="81"/>
            <rFont val="Tahoma"/>
            <family val="2"/>
          </rPr>
          <t xml:space="preserve">
staviti 20-30% zavarenoih spojeva
</t>
        </r>
      </text>
    </comment>
    <comment ref="B117" authorId="1" shapeId="0">
      <text>
        <r>
          <rPr>
            <b/>
            <sz val="9"/>
            <color indexed="81"/>
            <rFont val="Tahoma"/>
            <family val="2"/>
          </rPr>
          <t>Boris:</t>
        </r>
        <r>
          <rPr>
            <sz val="9"/>
            <color indexed="81"/>
            <rFont val="Tahoma"/>
            <family val="2"/>
          </rPr>
          <t xml:space="preserve">
stavljati za precnika do DN300 oko 20%, preko toga 5%</t>
        </r>
      </text>
    </comment>
  </commentList>
</comments>
</file>

<file path=xl/comments2.xml><?xml version="1.0" encoding="utf-8"?>
<comments xmlns="http://schemas.openxmlformats.org/spreadsheetml/2006/main">
  <authors>
    <author>Slavisa Plavsic</author>
  </authors>
  <commentList>
    <comment ref="D6" authorId="0" shapeId="0">
      <text>
        <r>
          <rPr>
            <b/>
            <sz val="8"/>
            <color indexed="81"/>
            <rFont val="Tahoma"/>
            <family val="2"/>
          </rPr>
          <t xml:space="preserve">Za kolone od 4 do 10 koristiti isti red
koji odgovara opisu datih radova za koje
se unose količine i iznosi
</t>
        </r>
      </text>
    </comment>
  </commentList>
</comments>
</file>

<file path=xl/comments3.xml><?xml version="1.0" encoding="utf-8"?>
<comments xmlns="http://schemas.openxmlformats.org/spreadsheetml/2006/main">
  <authors>
    <author>tc={66BD54DD-CDB5-40C1-BC62-6C4C9ED5821C}</author>
  </authors>
  <commentList>
    <comment ref="AB2"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Treba da bude deljivo bar sa 6</t>
        </r>
      </text>
    </comment>
  </commentList>
</comments>
</file>

<file path=xl/sharedStrings.xml><?xml version="1.0" encoding="utf-8"?>
<sst xmlns="http://schemas.openxmlformats.org/spreadsheetml/2006/main" count="1560" uniqueCount="532">
  <si>
    <t>10</t>
  </si>
  <si>
    <t>U vremenu trajanja hladne probe, dopušteni pad pritiska je max. 0,2 bar.</t>
  </si>
  <si>
    <t>Obračun po dužnom metru trase.</t>
  </si>
  <si>
    <t>Obračun je po dužnom metru obloge.</t>
  </si>
  <si>
    <t>Fizičke karakteristike obloga kao i način montaže su dati na crtežu šeme cevne mreže.</t>
  </si>
  <si>
    <t>kg</t>
  </si>
  <si>
    <t>mTr</t>
  </si>
  <si>
    <t>kom</t>
  </si>
  <si>
    <t>Opis radova</t>
  </si>
  <si>
    <t>JM</t>
  </si>
  <si>
    <t>Količina</t>
  </si>
  <si>
    <t>Materijal</t>
  </si>
  <si>
    <t>Rad</t>
  </si>
  <si>
    <t>Ukupan</t>
  </si>
  <si>
    <t>Iznos</t>
  </si>
  <si>
    <t>cena</t>
  </si>
  <si>
    <t>iznos</t>
  </si>
  <si>
    <t>Poz.</t>
  </si>
  <si>
    <t>m</t>
  </si>
  <si>
    <t>DN100</t>
  </si>
  <si>
    <t>DN80</t>
  </si>
  <si>
    <t>DN32</t>
  </si>
  <si>
    <t>kompl.</t>
  </si>
  <si>
    <t>paušal.</t>
  </si>
  <si>
    <t>Obračun po kilogramu</t>
  </si>
  <si>
    <t>Obračun po podstanici</t>
  </si>
  <si>
    <t>DN150</t>
  </si>
  <si>
    <t>DN125</t>
  </si>
  <si>
    <t>Obračun po kom</t>
  </si>
  <si>
    <t>DN65</t>
  </si>
  <si>
    <t>DN300</t>
  </si>
  <si>
    <t>DN200</t>
  </si>
  <si>
    <t>DN40</t>
  </si>
  <si>
    <t>DN 65/65</t>
  </si>
  <si>
    <t>DN 40/40</t>
  </si>
  <si>
    <t>PA 250/150</t>
  </si>
  <si>
    <t>PA 250/80</t>
  </si>
  <si>
    <t>PA 200/125</t>
  </si>
  <si>
    <t>PA 200/65</t>
  </si>
  <si>
    <t>PA 125/65</t>
  </si>
  <si>
    <t>PA 125/40</t>
  </si>
  <si>
    <t>PA 125/80</t>
  </si>
  <si>
    <t>PA 100/65</t>
  </si>
  <si>
    <t>PA 125/50</t>
  </si>
  <si>
    <t>PA 150/50</t>
  </si>
  <si>
    <t>PA 100/40</t>
  </si>
  <si>
    <t>PA 65/40</t>
  </si>
  <si>
    <t>PA 80/50</t>
  </si>
  <si>
    <t>PA 40/32</t>
  </si>
  <si>
    <t>PA 80/32</t>
  </si>
  <si>
    <t>PA 150/65</t>
  </si>
  <si>
    <t>PA 80/40</t>
  </si>
  <si>
    <t>PA 150/100</t>
  </si>
  <si>
    <t>PA 150/80</t>
  </si>
  <si>
    <t>DN 400</t>
  </si>
  <si>
    <t>DN 450</t>
  </si>
  <si>
    <t>DN 250</t>
  </si>
  <si>
    <t>DN 200</t>
  </si>
  <si>
    <t>DN 150</t>
  </si>
  <si>
    <t>DN 125</t>
  </si>
  <si>
    <t>DN 100</t>
  </si>
  <si>
    <t>DN 80</t>
  </si>
  <si>
    <t>DN 65</t>
  </si>
  <si>
    <t>DN 50</t>
  </si>
  <si>
    <t>DN 40</t>
  </si>
  <si>
    <t>DN 32</t>
  </si>
  <si>
    <t>Obračun po kompletnom završenom poslu.</t>
  </si>
  <si>
    <t>PA 80/65</t>
  </si>
  <si>
    <t>DN65/65</t>
  </si>
  <si>
    <t>DN40/40</t>
  </si>
  <si>
    <t>PA 65/32</t>
  </si>
  <si>
    <t>DN100/DA200</t>
  </si>
  <si>
    <t>DN80/DA160</t>
  </si>
  <si>
    <t>DN65/DA140</t>
  </si>
  <si>
    <t>DN50/DA125</t>
  </si>
  <si>
    <t>DN40/DA110</t>
  </si>
  <si>
    <t>DN32/DA110</t>
  </si>
  <si>
    <r>
      <t>a=90</t>
    </r>
    <r>
      <rPr>
        <vertAlign val="superscript"/>
        <sz val="12"/>
        <rFont val="Arial"/>
        <family val="2"/>
      </rPr>
      <t>o</t>
    </r>
  </si>
  <si>
    <r>
      <t>m</t>
    </r>
    <r>
      <rPr>
        <vertAlign val="superscript"/>
        <sz val="12"/>
        <rFont val="Arial"/>
        <family val="2"/>
      </rPr>
      <t>2</t>
    </r>
  </si>
  <si>
    <r>
      <t>Obračun po m</t>
    </r>
    <r>
      <rPr>
        <vertAlign val="superscript"/>
        <sz val="12"/>
        <rFont val="Arial"/>
        <family val="2"/>
      </rPr>
      <t>2</t>
    </r>
  </si>
  <si>
    <t>DA 630 za DN 450</t>
  </si>
  <si>
    <t>DA 560 za DN 400</t>
  </si>
  <si>
    <t>DA 400 za DN 250</t>
  </si>
  <si>
    <t>DA 315 za DN 200</t>
  </si>
  <si>
    <t>DA 250 za DN 150</t>
  </si>
  <si>
    <t>DA 225 za DN 125</t>
  </si>
  <si>
    <t>DA 200 za DN 100</t>
  </si>
  <si>
    <t>DA 160 za DN 80</t>
  </si>
  <si>
    <t>DA 125 za DN 50</t>
  </si>
  <si>
    <t>DN250</t>
  </si>
  <si>
    <t>DA 140 za DN 65</t>
  </si>
  <si>
    <t>Jed.cena</t>
  </si>
  <si>
    <r>
      <t>Nabavka, isporuka i montaža  elemenata za zaptivanje  predizolovanog cevovoda na</t>
    </r>
    <r>
      <rPr>
        <b/>
        <sz val="12"/>
        <rFont val="Arial"/>
        <family val="2"/>
        <charset val="238"/>
      </rPr>
      <t xml:space="preserve"> prolazu kroz pregradu (DR).</t>
    </r>
  </si>
  <si>
    <r>
      <rPr>
        <b/>
        <sz val="12"/>
        <rFont val="Arial"/>
        <family val="2"/>
        <charset val="238"/>
      </rPr>
      <t xml:space="preserve">Nabavka, isporuka i montaža  laminata </t>
    </r>
    <r>
      <rPr>
        <sz val="12"/>
        <rFont val="Arial"/>
        <family val="2"/>
      </rPr>
      <t>za obavijanje kompenzacionih jastuka.</t>
    </r>
  </si>
  <si>
    <t>PA 200/150</t>
  </si>
  <si>
    <t>PREDMER I PREDRAČUN MAŠINSKIH RADOVA</t>
  </si>
  <si>
    <r>
      <rPr>
        <b/>
        <sz val="12"/>
        <rFont val="Arial"/>
        <family val="2"/>
        <charset val="238"/>
      </rPr>
      <t>Blindiranje postojećeg vrelovoda</t>
    </r>
    <r>
      <rPr>
        <sz val="12"/>
        <rFont val="Arial"/>
        <family val="2"/>
      </rPr>
      <t xml:space="preserve"> na mestima ukrštanja sa novoprojektovanom trasom. Pozicijom takođe obuhvaćeno blindiranje vrelovoda u šahtovima koji se demontiraju, a nalaze se van zone rekonstrukcije. Blindiranje se vrši limom debljine 2mm. Blinde zatvaraju krajeve cevi koje ostaju u zemlji, zbog mogućnosti ulaska zemlje u cevi i sleganja tla.
Obračun po blindiranom spoju.</t>
    </r>
  </si>
  <si>
    <r>
      <t>Nabavka isporuka i montaža</t>
    </r>
    <r>
      <rPr>
        <b/>
        <sz val="12"/>
        <rFont val="Arial"/>
        <family val="2"/>
        <charset val="238"/>
      </rPr>
      <t xml:space="preserve"> predizolov. cevnih lukova</t>
    </r>
    <r>
      <rPr>
        <sz val="12"/>
        <rFont val="Arial"/>
        <family val="2"/>
      </rPr>
      <t xml:space="preserve"> R=1,5D (sa atestima proizvođača), sa ugrađenim el. kablovima za kontrolu cevne mreže, temp. režima 130</t>
    </r>
    <r>
      <rPr>
        <vertAlign val="superscript"/>
        <sz val="12"/>
        <rFont val="Arial"/>
        <family val="2"/>
        <charset val="238"/>
      </rPr>
      <t>o</t>
    </r>
    <r>
      <rPr>
        <sz val="12"/>
        <rFont val="Arial"/>
        <family val="2"/>
      </rPr>
      <t xml:space="preserve">C (dugi </t>
    </r>
    <r>
      <rPr>
        <b/>
        <sz val="12"/>
        <rFont val="Arial"/>
        <family val="2"/>
        <charset val="238"/>
      </rPr>
      <t>lukovi 1x1m) - LB</t>
    </r>
    <r>
      <rPr>
        <sz val="12"/>
        <rFont val="Arial"/>
        <family val="2"/>
      </rPr>
      <t>. Predizolovani  lukovi moraju biti usaglašeni sa zahtevima SRPS EN 448.</t>
    </r>
  </si>
  <si>
    <t>DN250 (Ø273,0 x 5,0mm) / Ø400mm</t>
  </si>
  <si>
    <t>DN200 (Ø219,1 x 4,5mm) / Ø315mm</t>
  </si>
  <si>
    <t>DN150 (Ø168,3 x 4,0mm) / Ø250mm</t>
  </si>
  <si>
    <t>DN125 (Ø139,7 x 3,6mm) / Ø225mm</t>
  </si>
  <si>
    <t>DN100 (Ø114,3 x 3,6mm) / Ø200mm</t>
  </si>
  <si>
    <t>DN80 (Ø88,9 x 3,2mm) / Ø160mm</t>
  </si>
  <si>
    <t>DN65 (Ø76,1 x 2,9mm) / Ø140mm</t>
  </si>
  <si>
    <t>DN50 (Ø60,3 x 2,9mm) / Ø125mm</t>
  </si>
  <si>
    <t>DN40 (Ø48,3 x 2,6mm) / Ø110mm</t>
  </si>
  <si>
    <t>DN32 (Ø42,4 x 2,6mm) / Ø110mm</t>
  </si>
  <si>
    <r>
      <t xml:space="preserve">Nabavka, isporuka i montaža </t>
    </r>
    <r>
      <rPr>
        <b/>
        <sz val="12"/>
        <rFont val="Arial"/>
        <family val="2"/>
        <charset val="238"/>
      </rPr>
      <t>predizolov. paralelnog ogranka (PA)</t>
    </r>
    <r>
      <rPr>
        <sz val="12"/>
        <rFont val="Arial"/>
        <family val="2"/>
      </rPr>
      <t xml:space="preserve"> sa ugrađenim el. kablovima za kontrolu cevne cevne mreže temperaturskog režima 130</t>
    </r>
    <r>
      <rPr>
        <vertAlign val="superscript"/>
        <sz val="12"/>
        <rFont val="Arial"/>
        <family val="2"/>
        <charset val="238"/>
      </rPr>
      <t>o</t>
    </r>
    <r>
      <rPr>
        <sz val="12"/>
        <rFont val="Arial"/>
        <family val="2"/>
      </rPr>
      <t xml:space="preserve">C (sa atestima proizvođača). Predizolovani elementi moraju biti usaglašeni sa zahtevima SRPS EN 448. </t>
    </r>
  </si>
  <si>
    <t>T 450/250</t>
  </si>
  <si>
    <t>T 200/80</t>
  </si>
  <si>
    <t>T 150/100</t>
  </si>
  <si>
    <t>T 150/80</t>
  </si>
  <si>
    <t>T 150/65</t>
  </si>
  <si>
    <t>T 125/80</t>
  </si>
  <si>
    <t>T 125/65</t>
  </si>
  <si>
    <t>T 100/80</t>
  </si>
  <si>
    <t>T 80/40</t>
  </si>
  <si>
    <t>DN250/200</t>
  </si>
  <si>
    <t>DN200/150</t>
  </si>
  <si>
    <t>DN150/125</t>
  </si>
  <si>
    <t>DN125/100</t>
  </si>
  <si>
    <t>DN125/80</t>
  </si>
  <si>
    <t>DN100/80</t>
  </si>
  <si>
    <t>DN100/65</t>
  </si>
  <si>
    <t>DN80/65</t>
  </si>
  <si>
    <t>DN65/50</t>
  </si>
  <si>
    <t>DN65/40</t>
  </si>
  <si>
    <t>DN50</t>
  </si>
  <si>
    <t>DA 125 za DN50</t>
  </si>
  <si>
    <t>DA 140 za DN65</t>
  </si>
  <si>
    <t>DA 160 za DN80</t>
  </si>
  <si>
    <t>DA 225 za DN125</t>
  </si>
  <si>
    <t>DA 250 za DN150</t>
  </si>
  <si>
    <r>
      <rPr>
        <b/>
        <sz val="12"/>
        <rFont val="Arial"/>
        <family val="2"/>
        <charset val="238"/>
      </rPr>
      <t>Nabavka, isporuka i montaža  jednodel. termoskupljajuće redukcione spojnice</t>
    </r>
    <r>
      <rPr>
        <sz val="12"/>
        <rFont val="Arial"/>
        <family val="2"/>
      </rPr>
      <t xml:space="preserve">  koja se sastoji iz:
- PEHD obložna cev
- PEHD tremoskupljajuća spojnica
- Zaptivna traka
- Otvori za punjenje
- Odušak sa zaptivnim čepom
- PUR pena komponenta A
- PUR pena komponenta B
Oprema treba da bude izvedene su u svemu prema SRPS EN 489</t>
    </r>
  </si>
  <si>
    <t>DN150/DA250</t>
  </si>
  <si>
    <t>DN125/DA225</t>
  </si>
  <si>
    <t>DN200/DA315</t>
  </si>
  <si>
    <t>DN250/DA400</t>
  </si>
  <si>
    <r>
      <rPr>
        <b/>
        <sz val="12"/>
        <rFont val="Arial"/>
        <family val="2"/>
        <charset val="238"/>
      </rPr>
      <t>Nabavka, isporuka i montaža zaptivnog uloška (ZK) - završne kape</t>
    </r>
    <r>
      <rPr>
        <sz val="12"/>
        <rFont val="Arial"/>
        <family val="2"/>
      </rPr>
      <t>, na spoju između predizolovane i čelične cevi.</t>
    </r>
  </si>
  <si>
    <r>
      <rPr>
        <b/>
        <sz val="12"/>
        <rFont val="Arial"/>
        <family val="2"/>
        <charset val="238"/>
      </rPr>
      <t>Nabavka, isporuka i montaža  predizol. odmuljne armature,</t>
    </r>
    <r>
      <rPr>
        <sz val="12"/>
        <rFont val="Arial"/>
        <family val="2"/>
      </rPr>
      <t xml:space="preserve">  (standardna debljina izolacije), sa odmuljom ELE, sa ugrađenim el. kablovima za kontrolu cevne mreže temp. režima 130</t>
    </r>
    <r>
      <rPr>
        <vertAlign val="superscript"/>
        <sz val="12"/>
        <rFont val="Arial"/>
        <family val="2"/>
      </rPr>
      <t>o</t>
    </r>
    <r>
      <rPr>
        <sz val="12"/>
        <rFont val="Arial"/>
        <family val="2"/>
      </rPr>
      <t xml:space="preserve">C. Isporukom obuhvatiti i zaštitnu cev sa zaštitnom kapom i laminatom. Predizolovani elementi moraju biti usaglašeni sa zahtevima SRPS EN 448. </t>
    </r>
  </si>
  <si>
    <r>
      <rPr>
        <b/>
        <sz val="12"/>
        <rFont val="Arial"/>
        <family val="2"/>
        <charset val="238"/>
      </rPr>
      <t xml:space="preserve">Nabavka, isporuka i montaža  jednod. termoskuplj. spojnice </t>
    </r>
    <r>
      <rPr>
        <sz val="12"/>
        <rFont val="Arial"/>
        <family val="2"/>
      </rPr>
      <t>koja se sastoji iz:
- PEHD obložna cev
- PEHD tremoskupljajuća spojnica
- Zaptivna traka
- Otvori za punjenje
- Odušak sa zaptivnim čepom
- PUR pena komponenta A
- PUR pena komponenta B
Oprema treba da bude izvedene su u svemu prema SRPS EN 489.</t>
    </r>
    <r>
      <rPr>
        <b/>
        <sz val="12"/>
        <rFont val="Arial"/>
        <family val="2"/>
        <charset val="238"/>
      </rPr>
      <t xml:space="preserve"> U cenu uračunati upotrebu ekstrudera ako se ukaže potreba za  izradu spojnica po meri.</t>
    </r>
  </si>
  <si>
    <r>
      <t>Obračun po m</t>
    </r>
    <r>
      <rPr>
        <vertAlign val="superscript"/>
        <sz val="12"/>
        <rFont val="Arial"/>
        <family val="2"/>
        <charset val="238"/>
      </rPr>
      <t>2</t>
    </r>
    <r>
      <rPr>
        <sz val="12"/>
        <rFont val="Arial"/>
        <family val="2"/>
      </rPr>
      <t>.</t>
    </r>
  </si>
  <si>
    <t>DN25</t>
  </si>
  <si>
    <t>DN15</t>
  </si>
  <si>
    <t>DN100 (Ø114,3 x 3,6mm)</t>
  </si>
  <si>
    <t>DN80 (Ø88,9 x 3,2mm)</t>
  </si>
  <si>
    <t>DN65 (Ø76,1 x 2,9mm)</t>
  </si>
  <si>
    <t>DN50 (Ø60,3 x 2,9mm)</t>
  </si>
  <si>
    <t>DN40 (Ø48,3 x 2,6mm)</t>
  </si>
  <si>
    <t>DN32 (Ø42,3 x 2,6mm)</t>
  </si>
  <si>
    <t>DN15 (Ø21,3 x 2,0mm)</t>
  </si>
  <si>
    <r>
      <rPr>
        <b/>
        <sz val="12"/>
        <rFont val="Arial"/>
        <family val="2"/>
        <charset val="238"/>
      </rPr>
      <t xml:space="preserve">Nabavka, isporuka i montaža  predizol. kombinovane zaporne armature,  </t>
    </r>
    <r>
      <rPr>
        <sz val="12"/>
        <rFont val="Arial"/>
        <family val="2"/>
      </rPr>
      <t>(standardna debljina izolacije), sa odmuljom ELE i/ili odzrakom ELU sa ugrađenim el. kablovima za kontrolu cevne mreže temp. režima 130</t>
    </r>
    <r>
      <rPr>
        <vertAlign val="superscript"/>
        <sz val="12"/>
        <rFont val="Arial"/>
        <family val="2"/>
      </rPr>
      <t>o</t>
    </r>
    <r>
      <rPr>
        <sz val="12"/>
        <rFont val="Arial"/>
        <family val="2"/>
      </rPr>
      <t xml:space="preserve">C. Isporukom obuhvatiti i zaštitnu cev sa zaštitnom kapom i laminatom i T-ključ. Predizolovani elementi moraju biti usaglašenI sa zahtevima SRPS EN 448. </t>
    </r>
  </si>
  <si>
    <t>DN20</t>
  </si>
  <si>
    <t>DN50/40</t>
  </si>
  <si>
    <t>DN40/32</t>
  </si>
  <si>
    <t>DN40/25</t>
  </si>
  <si>
    <t>DN32/25</t>
  </si>
  <si>
    <t>DN125 (Ø139,7x4,0mm) x 76 mm</t>
  </si>
  <si>
    <t>DN80 (Ø88,9x3,2mm) x 51 mm</t>
  </si>
  <si>
    <r>
      <rPr>
        <b/>
        <sz val="12"/>
        <rFont val="Arial"/>
        <family val="2"/>
        <charset val="238"/>
      </rPr>
      <t>Radovi na povezivanju žica</t>
    </r>
    <r>
      <rPr>
        <sz val="12"/>
        <rFont val="Arial"/>
        <family val="2"/>
        <charset val="238"/>
      </rPr>
      <t xml:space="preserve"> za detekciju vlage vrelovoda:
Završetak za el. vodove tip VE (antenice). Povezivanje svih žica za detekciju curenja  pomoću standardnih spojnica (buksne) i držaca za žice (odstojnik).
Obaveza izvođača da dostavi šematski prikaz povezivanja zica za detekciju curenja.</t>
    </r>
  </si>
  <si>
    <r>
      <rPr>
        <b/>
        <sz val="12"/>
        <rFont val="Arial"/>
        <family val="2"/>
        <charset val="238"/>
      </rPr>
      <t>Čišćenje cevi</t>
    </r>
    <r>
      <rPr>
        <sz val="12"/>
        <rFont val="Arial"/>
        <family val="2"/>
        <charset val="238"/>
      </rPr>
      <t xml:space="preserve"> od rđe, nečistoće i farbanje istih dvokomponentnom bojom otpornom do 150</t>
    </r>
    <r>
      <rPr>
        <vertAlign val="superscript"/>
        <sz val="12"/>
        <rFont val="Arial"/>
        <family val="2"/>
        <charset val="238"/>
      </rPr>
      <t>o</t>
    </r>
    <r>
      <rPr>
        <sz val="12"/>
        <rFont val="Arial"/>
        <family val="2"/>
        <charset val="238"/>
      </rPr>
      <t xml:space="preserve">C. Farbanje izvršiti u dva premaza. Ovom stavkom obuhvatiti farbanje zavarenih spojeva sa predizolovanim cevima. </t>
    </r>
  </si>
  <si>
    <r>
      <rPr>
        <b/>
        <sz val="12"/>
        <rFont val="Arial"/>
        <family val="2"/>
        <charset val="238"/>
      </rPr>
      <t xml:space="preserve">Isecanje postojeće trase predizolov. cevovoda dimenzije </t>
    </r>
    <r>
      <rPr>
        <b/>
        <sz val="12"/>
        <color rgb="FFFF0000"/>
        <rFont val="Arial"/>
        <family val="2"/>
        <charset val="238"/>
      </rPr>
      <t>DN150/200/100</t>
    </r>
    <r>
      <rPr>
        <b/>
        <sz val="12"/>
        <rFont val="Arial"/>
        <family val="2"/>
        <charset val="238"/>
      </rPr>
      <t xml:space="preserve"> i priprema za zavarivanje</t>
    </r>
    <r>
      <rPr>
        <sz val="12"/>
        <rFont val="Arial"/>
        <family val="2"/>
      </rPr>
      <t>, u dužini od 1m, ukrajanje sa novoprojektovanim etažnim ograncima, za potrebe izrade</t>
    </r>
    <r>
      <rPr>
        <b/>
        <sz val="12"/>
        <rFont val="Arial"/>
        <family val="2"/>
        <charset val="238"/>
      </rPr>
      <t xml:space="preserve"> </t>
    </r>
    <r>
      <rPr>
        <b/>
        <sz val="12"/>
        <color rgb="FFFF0000"/>
        <rFont val="Arial"/>
        <family val="2"/>
        <charset val="238"/>
      </rPr>
      <t>odmuljnog šahta Š-1</t>
    </r>
    <r>
      <rPr>
        <b/>
        <sz val="12"/>
        <rFont val="Arial"/>
        <family val="2"/>
        <charset val="238"/>
      </rPr>
      <t xml:space="preserve">. </t>
    </r>
    <r>
      <rPr>
        <sz val="12"/>
        <rFont val="Arial"/>
        <family val="2"/>
      </rPr>
      <t>Materijal je uračunat u prethodnim stavkama.</t>
    </r>
  </si>
  <si>
    <r>
      <t xml:space="preserve">Nabavka, isporuka i montaža </t>
    </r>
    <r>
      <rPr>
        <b/>
        <sz val="12"/>
        <rFont val="Arial"/>
        <family val="2"/>
        <charset val="238"/>
      </rPr>
      <t xml:space="preserve"> predizolov. etažnog ogranka (T 45 </t>
    </r>
    <r>
      <rPr>
        <b/>
        <vertAlign val="superscript"/>
        <sz val="12"/>
        <rFont val="Arial"/>
        <family val="2"/>
        <charset val="238"/>
      </rPr>
      <t>o</t>
    </r>
    <r>
      <rPr>
        <b/>
        <sz val="12"/>
        <rFont val="Arial"/>
        <family val="2"/>
        <charset val="238"/>
      </rPr>
      <t>C)</t>
    </r>
    <r>
      <rPr>
        <sz val="12"/>
        <rFont val="Arial"/>
        <family val="2"/>
      </rPr>
      <t xml:space="preserve"> sa ugrađenim el. kablovima za kontrolu cevne cevne mreže temp. režima 130</t>
    </r>
    <r>
      <rPr>
        <vertAlign val="superscript"/>
        <sz val="12"/>
        <rFont val="Arial"/>
        <family val="2"/>
        <charset val="238"/>
      </rPr>
      <t>o</t>
    </r>
    <r>
      <rPr>
        <sz val="12"/>
        <rFont val="Arial"/>
        <family val="2"/>
      </rPr>
      <t xml:space="preserve">C (sa atestima proiz). Predizolovani elementi moraju biti usaglašeni sa zahtevima SRPS EN 448. </t>
    </r>
  </si>
  <si>
    <t>DN25 (Ø33,7x 2,3mm)</t>
  </si>
  <si>
    <t>DN20 (Ø26,9 x 2,3mm)</t>
  </si>
  <si>
    <t xml:space="preserve">hidrauličko ispitivanje pritiskom 16bar u toku 2 sata </t>
  </si>
  <si>
    <t>hidrauličko ispitivanje pritiskom 10bar u toku 24 sata</t>
  </si>
  <si>
    <t>ispitivanjem vazduhom pritiska 0,2bar i kontrola sapunicom</t>
  </si>
  <si>
    <r>
      <rPr>
        <b/>
        <sz val="12"/>
        <rFont val="Arial"/>
        <family val="2"/>
        <charset val="238"/>
      </rPr>
      <t>Ispitivanje vrelovoda na pritisak</t>
    </r>
    <r>
      <rPr>
        <sz val="12"/>
        <rFont val="Arial"/>
        <family val="2"/>
      </rPr>
      <t>, u svemu prema Pravilima o radu JKP Novosadska toplana:</t>
    </r>
  </si>
  <si>
    <t>završetak za el. vodove tip: VE</t>
  </si>
  <si>
    <t xml:space="preserve">povezivanje svih el. kablova </t>
  </si>
  <si>
    <r>
      <t xml:space="preserve">Nabavka, isporuka i montaža </t>
    </r>
    <r>
      <rPr>
        <b/>
        <sz val="12"/>
        <rFont val="Arial"/>
        <family val="2"/>
        <charset val="238"/>
      </rPr>
      <t>predizolov. cevnih lukova</t>
    </r>
    <r>
      <rPr>
        <sz val="12"/>
        <rFont val="Arial"/>
        <family val="2"/>
      </rPr>
      <t xml:space="preserve"> R=1,5D (sa atestima proizvođača), sa ugrađenim el. kablovima za kontrolu cevne mreže, temp. režima 130</t>
    </r>
    <r>
      <rPr>
        <vertAlign val="superscript"/>
        <sz val="12"/>
        <rFont val="Arial"/>
        <family val="2"/>
        <charset val="238"/>
      </rPr>
      <t>o</t>
    </r>
    <r>
      <rPr>
        <sz val="12"/>
        <rFont val="Arial"/>
        <family val="2"/>
      </rPr>
      <t xml:space="preserve">C (kratki lukovi) - </t>
    </r>
    <r>
      <rPr>
        <b/>
        <sz val="12"/>
        <rFont val="Arial"/>
        <family val="2"/>
        <charset val="238"/>
      </rPr>
      <t>KB</t>
    </r>
    <r>
      <rPr>
        <sz val="12"/>
        <rFont val="Arial"/>
        <family val="2"/>
      </rPr>
      <t>. Predizolovani  lukovi moraju biti usaglašeni sa zahtevima SRPS EN 448.</t>
    </r>
  </si>
  <si>
    <t>PA 250/100</t>
  </si>
  <si>
    <t>PA 250/125</t>
  </si>
  <si>
    <t>PA 250/65</t>
  </si>
  <si>
    <t>PA 200/100</t>
  </si>
  <si>
    <t>PA 200/80</t>
  </si>
  <si>
    <t>PA 100/50</t>
  </si>
  <si>
    <t>PA 50/32</t>
  </si>
  <si>
    <t>REKAPITULACIJA:</t>
  </si>
  <si>
    <t>UKUPNO:</t>
  </si>
  <si>
    <t>VRELOVODNA MREŽA</t>
  </si>
  <si>
    <r>
      <rPr>
        <b/>
        <sz val="12"/>
        <rFont val="Arial"/>
        <family val="2"/>
        <charset val="238"/>
      </rPr>
      <t>Radiografsko snimanje zavarenih spojeva</t>
    </r>
    <r>
      <rPr>
        <sz val="12"/>
        <rFont val="Arial"/>
        <family val="2"/>
        <charset val="238"/>
      </rPr>
      <t xml:space="preserve"> od strane ovlašćene institucije, prema pismenom nalogu Investitora. Potrebno ih je konstatovati zapisn. i oceniti.
U zavisnosti od klasifikacije zavarenih spojeva postupiti po propisima. Izvođač se obavezuje da dostavi Investitoru šemu zavarenih spojeva sa imenima i atestima zavarivača.</t>
    </r>
  </si>
  <si>
    <t>IZOLATERSKI RADOVI</t>
  </si>
  <si>
    <t>DEMONTAŽNI RADOVI</t>
  </si>
  <si>
    <t>UKUPNO</t>
  </si>
  <si>
    <r>
      <rPr>
        <b/>
        <sz val="12"/>
        <rFont val="Arial"/>
        <family val="2"/>
        <charset val="238"/>
      </rPr>
      <t>Zavarivanje luka DN125 na magistralnu cev</t>
    </r>
    <r>
      <rPr>
        <sz val="12"/>
        <rFont val="Arial"/>
        <family val="2"/>
      </rPr>
      <t xml:space="preserve"> vrelovoda DN200, preko koga se odvaja vrelovod za </t>
    </r>
    <r>
      <rPr>
        <sz val="12"/>
        <color rgb="FFFF0000"/>
        <rFont val="Arial"/>
        <family val="2"/>
        <charset val="238"/>
      </rPr>
      <t>xxxxxxxxxx</t>
    </r>
    <r>
      <rPr>
        <sz val="12"/>
        <rFont val="Arial"/>
        <family val="2"/>
      </rPr>
      <t xml:space="preserve"> ulicu. Stavka obuhvata čišćenje osnovne cevi DN200 na mestu uboda, otvaranje otvora za luk, zavarivanje luka DN125, povezivanje signalnih provodnika I izolacija mesta uboda pur penom i oblogom od PEHD-a. Materijal je uračunat u prethodnim stavkama. U cenu uračunati i rad ekstrudera.</t>
    </r>
  </si>
  <si>
    <t>DN25 (Ø33,7 x 2,3mm)</t>
  </si>
  <si>
    <t xml:space="preserve">   - tip IV (za prečnike izolacija Ø400-Ø450)
dimenzije 480x40x1000 mm - 8 rebara</t>
  </si>
  <si>
    <t xml:space="preserve">   - tip III (za prečnike izolacija Ø315-Ø355)
dimenzije 360x40x1000 mm - 6 rebara</t>
  </si>
  <si>
    <t xml:space="preserve">   - tip II (za prečnike izolacija Ø180-Ø280)
dimenzije 240x40x1000 mm - 4 rebra</t>
  </si>
  <si>
    <t xml:space="preserve">   - tip I (za prečnike izolacija Ø65-Ø160)
dimenzije 120x40x1000 mm - 2 rebra</t>
  </si>
  <si>
    <r>
      <rPr>
        <b/>
        <sz val="12"/>
        <rFont val="Arial"/>
        <family val="2"/>
        <charset val="238"/>
      </rPr>
      <t>Nabavka, isporuka i montaža  PE elastičnih obloga (DP trake)</t>
    </r>
    <r>
      <rPr>
        <sz val="12"/>
        <rFont val="Arial"/>
        <family val="2"/>
      </rPr>
      <t xml:space="preserve"> na kompenz. toplotnih dilatacija, dužine 1m, izvedbe za delimično oblaganje sa ivičnom zonom laminata.</t>
    </r>
  </si>
  <si>
    <r>
      <t>Nabavka, isporuka i montaža</t>
    </r>
    <r>
      <rPr>
        <b/>
        <sz val="12"/>
        <rFont val="Arial"/>
        <family val="2"/>
        <charset val="238"/>
      </rPr>
      <t xml:space="preserve"> predizolov. redukcionog komada</t>
    </r>
    <r>
      <rPr>
        <sz val="12"/>
        <rFont val="Arial"/>
        <family val="2"/>
      </rPr>
      <t xml:space="preserve"> (standardna debljina izolacije) sa ugrađenim el. kablovima za kontrolu cevne mreže temperat. režima 130</t>
    </r>
    <r>
      <rPr>
        <vertAlign val="superscript"/>
        <sz val="12"/>
        <rFont val="Arial"/>
        <family val="2"/>
      </rPr>
      <t>o</t>
    </r>
    <r>
      <rPr>
        <sz val="12"/>
        <rFont val="Arial"/>
        <family val="2"/>
      </rPr>
      <t xml:space="preserve">C. Predizolovani elementi moraju biti usaglašeni sa zahtevima SRPS EN 448. </t>
    </r>
  </si>
  <si>
    <r>
      <rPr>
        <sz val="14"/>
        <color rgb="FFFF0000"/>
        <rFont val="Arial"/>
        <family val="2"/>
        <charset val="238"/>
      </rPr>
      <t xml:space="preserve">KAD SE PRAVI KOMORNI ŠAHT SA ZATVARAČIMA , </t>
    </r>
    <r>
      <rPr>
        <b/>
        <sz val="14"/>
        <rFont val="Arial"/>
        <family val="2"/>
        <charset val="238"/>
      </rPr>
      <t>ISPRED I IZA ZATVARAČA</t>
    </r>
    <r>
      <rPr>
        <sz val="14"/>
        <color rgb="FFFF0000"/>
        <rFont val="Arial"/>
        <family val="2"/>
        <charset val="238"/>
      </rPr>
      <t xml:space="preserve"> SE STAVLJA:</t>
    </r>
    <r>
      <rPr>
        <sz val="10"/>
        <rFont val="Arial"/>
        <family val="2"/>
      </rPr>
      <t xml:space="preserve">
1 MANOMETAR, SA U ILI O SIFONOM (POZ 45)
2.OBILAZNA VEZA-PRAVA CEV DN32 SA KUGLA SLAVINOM I ČEPOM ,PRE I POSLE ZATVARAČA
3.TEMPERATURSKA ČAURA SA TERMOMETROM
4.ODZRAKE-CEV DN15, BEZ PODUDA, SA RZ VENTILOM SPUŠTENE CEVI  15 cm OD PODA ŠAHTA
5.PRAŽNJENJA-OD DN32 DO DN80 U ZAVISNOSTI OD PREČNIKA CEVI KOJI SE PRAZNI NPR ZA CEVI DN300 I VIŠE PRAŽNJENJE JE DN80.SVA PRAŽNJENJA TREBA DA SU OKRENUTA NA ISTU STRANU U ŠAHTU.SPUŠTENE CEVI  15 cm OD PODA ŠAHTA 
</t>
    </r>
  </si>
  <si>
    <t>NA SVAKI PRODOR CEVI KROZ PREGRADU:  ZID ZGRADE, BETONSKI ZID ŠAHTA, PREZID ZA LEBIT SA STAVLJA ZAV.KAPA ZK I PRODORNA GUMA DR</t>
  </si>
  <si>
    <r>
      <t>Za daljinski prenos merenja, 
(Temperatura potis GR pre ventila,
Temperatura povrat GR pre ventila,
Pritisak potis GR pre ventila,
Pritisak povrat GR pre ventila,
Šaht Š</t>
    </r>
    <r>
      <rPr>
        <sz val="12"/>
        <color rgb="FFFF0000"/>
        <rFont val="Arial"/>
        <family val="2"/>
        <charset val="238"/>
      </rPr>
      <t>xx</t>
    </r>
    <r>
      <rPr>
        <sz val="12"/>
        <rFont val="Arial"/>
        <family val="2"/>
      </rPr>
      <t>:
Nabavka i ugradnja okiten creva ø 50mm. U okiten crevo treba provući 6 signalnih kablova LiYCU 2 x 1,5 mm</t>
    </r>
    <r>
      <rPr>
        <vertAlign val="superscript"/>
        <sz val="12"/>
        <rFont val="Arial"/>
        <family val="2"/>
        <charset val="238"/>
      </rPr>
      <t>2</t>
    </r>
    <r>
      <rPr>
        <sz val="12"/>
        <rFont val="Arial"/>
        <family val="2"/>
      </rPr>
      <t xml:space="preserve"> (6 signalnih kablova do podstanice </t>
    </r>
    <r>
      <rPr>
        <sz val="12"/>
        <color rgb="FFFF0000"/>
        <rFont val="Arial"/>
        <family val="2"/>
        <charset val="238"/>
      </rPr>
      <t>xxxxxxxxxxxxxxxxxx</t>
    </r>
    <r>
      <rPr>
        <sz val="12"/>
        <rFont val="Arial"/>
        <family val="2"/>
      </rPr>
      <t xml:space="preserve"> 6, </t>
    </r>
    <r>
      <rPr>
        <sz val="12"/>
        <color rgb="FFFF0000"/>
        <rFont val="Arial"/>
        <family val="2"/>
        <charset val="238"/>
      </rPr>
      <t>000</t>
    </r>
    <r>
      <rPr>
        <sz val="12"/>
        <rFont val="Arial"/>
        <family val="2"/>
      </rPr>
      <t xml:space="preserve"> mTr = </t>
    </r>
    <r>
      <rPr>
        <sz val="12"/>
        <color rgb="FFFF0000"/>
        <rFont val="Arial"/>
        <family val="2"/>
        <charset val="238"/>
      </rPr>
      <t>000</t>
    </r>
    <r>
      <rPr>
        <sz val="12"/>
        <rFont val="Arial"/>
        <family val="2"/>
      </rPr>
      <t xml:space="preserve"> metara kablova)
Obaveza izvođača radova je nabavka i ugradnja okiten creva i signalnih kablova.</t>
    </r>
  </si>
  <si>
    <t>Obračun po kompletu</t>
  </si>
  <si>
    <r>
      <rPr>
        <b/>
        <sz val="12"/>
        <rFont val="Arial"/>
        <family val="2"/>
        <charset val="238"/>
      </rPr>
      <t>Penetrantsko ispitivanje zavarenih spojeva</t>
    </r>
    <r>
      <rPr>
        <sz val="12"/>
        <rFont val="Arial"/>
        <family val="2"/>
        <charset val="238"/>
      </rPr>
      <t xml:space="preserve"> od strane ovlašćene institucije, prema pismenom nalogu Investitora. Potrebno ih je konstatovati zapisnički i oceniti. U zavisnosti od klasifikacije zavarenih spojeva postupiti po propisima. Izvođač se obavezuje da dostavi Investitoru šemu zavarenih spojeva sa imenima i atestima zavarivača.</t>
    </r>
  </si>
  <si>
    <t>Obračun kompletu:</t>
  </si>
  <si>
    <r>
      <t xml:space="preserve">Nabavka, isporuka i ugradnja </t>
    </r>
    <r>
      <rPr>
        <b/>
        <sz val="11"/>
        <rFont val="Arial"/>
        <family val="2"/>
      </rPr>
      <t>detektora curenja predizol. cevi za trajno detektovanje i kvalif. curenja u prethodno izolovanim cevima</t>
    </r>
    <r>
      <rPr>
        <sz val="11"/>
        <rFont val="Arial"/>
        <family val="2"/>
      </rPr>
      <t xml:space="preserve">.
Dizajniran je za stacionarnu instalaciju i napaja se sa strujne mreže naponom od 220VAC. Opis uređaja: Uređaj je u plastičnom kućištu (stepen zaštite - IP65) sa LCD displejem.
Broj kanala:       6
Dužina žice za nadgledanje za svaki kanal:   maksimalno: 5000 m
preporučeno: do 2000 m
optimalno: do 1500 m
Napajanje:       220VAC/24V DC
Relej za signalizaciju alarma: 
120 VAC / 1 A 24 VDC / 2 A
Uslovi za rad:   temperatura od -10 do 70 °C
Relativna vlažnost vazduha:    max. 90%
Postaviti kablove za izvođenje radova od uređaja za detekciju curenja (uređaja) do R.O. podst.
Napojni kabel za uređaj:  PP00–Y   3X1,5 
Signalni kabel:   LiYCY или IY(St)Y   2x0,75
Provodnike treba povezati prema uputstvu proiz, tj. proveriti uspostavlј. provodnog kruga i izmeriti početnu vrednost otpornosti, koja je referentni podatak za kasnije kontrole vlažnosti. O merenj. treba izraditi Zapisnik, koji se dostavlјa Naručiocu (JKP „NS toplana“). Sastavni deo zapisnika je šema ožičenja dela vrelovodne mreže izvedena na geodetskom snimku izvedenog vrelovoda.
</t>
    </r>
  </si>
  <si>
    <t>DN 50/50</t>
  </si>
  <si>
    <t>DN 80/80</t>
  </si>
  <si>
    <t>DN 100/100</t>
  </si>
  <si>
    <t>DN 125/125</t>
  </si>
  <si>
    <t>DN 150/150</t>
  </si>
  <si>
    <t>DN 200/200</t>
  </si>
  <si>
    <r>
      <rPr>
        <b/>
        <sz val="12"/>
        <rFont val="Arial"/>
        <family val="2"/>
        <charset val="238"/>
      </rPr>
      <t>Demontaža vrelovoda</t>
    </r>
    <r>
      <rPr>
        <sz val="12"/>
        <rFont val="Arial"/>
        <family val="2"/>
      </rPr>
      <t xml:space="preserve">,  vođenog u lebitu (bitumenskoj izolacionoj masi) u oblozi od crnog lima ili betonskom kanalu (cevi izolovane mineralnom vunom).                                                 
Stavkom obuhvatiti transport očišćenih cevi, armatura i čeličnih nosača u magacin Investitora (lokacija Novi Sad) i o tome sačiniti zapisnik. 
Lebit i mineralnu vunu, odložiti na otpad prema </t>
    </r>
    <r>
      <rPr>
        <b/>
        <sz val="12"/>
        <rFont val="Arial"/>
        <family val="2"/>
        <charset val="238"/>
      </rPr>
      <t>Zakonu o upravljanju otpadom (sl. glasnik RS br. 14/2009 i 95/2010</t>
    </r>
    <r>
      <rPr>
        <sz val="12"/>
        <rFont val="Arial"/>
        <family val="2"/>
      </rPr>
      <t xml:space="preserve"> i Investitoru dostaviti </t>
    </r>
    <r>
      <rPr>
        <b/>
        <sz val="12"/>
        <rFont val="Arial"/>
        <family val="2"/>
        <charset val="238"/>
      </rPr>
      <t>dokument o kretanju</t>
    </r>
    <r>
      <rPr>
        <sz val="12"/>
        <rFont val="Arial"/>
        <family val="2"/>
      </rPr>
      <t xml:space="preserve"> otpada ili u slučaju potrebe (po pismenom nalogu stručnog nadzora) "lebit" koji je skinut sa postojećih cevi naliti gde je potrebno.
Izvođač radova Investitoru treba da dostavi </t>
    </r>
    <r>
      <rPr>
        <b/>
        <sz val="12"/>
        <rFont val="Arial"/>
        <family val="2"/>
        <charset val="238"/>
      </rPr>
      <t>Ugovor o uklanjanju i zbrinjavanju otpada</t>
    </r>
    <r>
      <rPr>
        <sz val="12"/>
        <rFont val="Arial"/>
        <family val="2"/>
      </rPr>
      <t xml:space="preserve"> sa ovlašćenom organizacijom koja ima dozvolu za obavljanje delatnosti o uklanjanju i zbrinjavanjuu otpada. U cenu uračunati demontažu čeličnih profila koji se koriste za fiksne tačke i klizne oslonce.
-obračun po metru trase (mTr).</t>
    </r>
  </si>
  <si>
    <t>- čelična cev DN300 - 8,0m</t>
  </si>
  <si>
    <t>- čelična cev DN300 - 9,0m</t>
  </si>
  <si>
    <t>- čelična cev DN250 - 0,5m</t>
  </si>
  <si>
    <t>- čelična cev DN125 - 4,0m</t>
  </si>
  <si>
    <t>- čelična cev DN50 - 6,0m</t>
  </si>
  <si>
    <t>- zaporna armatura DN300 - 2kom</t>
  </si>
  <si>
    <t>- zaporna armatura DN125 - 2kom</t>
  </si>
  <si>
    <t>Demontiranu opremu odneti u magacin Investitora - lokacija Novi Sad.</t>
  </si>
  <si>
    <t>Obračun paušalno</t>
  </si>
  <si>
    <r>
      <t xml:space="preserve">Demontaža opreme postojećeg </t>
    </r>
    <r>
      <rPr>
        <b/>
        <sz val="12"/>
        <rFont val="Arial"/>
        <family val="2"/>
        <charset val="238"/>
      </rPr>
      <t>šahta br. 008</t>
    </r>
    <r>
      <rPr>
        <sz val="12"/>
        <rFont val="Arial"/>
        <family val="2"/>
      </rPr>
      <t xml:space="preserve"> koja se sastoji od:</t>
    </r>
  </si>
  <si>
    <t>- manometri, termometri ...</t>
  </si>
  <si>
    <t>- armatura za pražnjenje DN40 - 4kom</t>
  </si>
  <si>
    <t>- priključci za vodomer DN25 - 2kom</t>
  </si>
  <si>
    <r>
      <t xml:space="preserve">Demontaža opreme postojećeg </t>
    </r>
    <r>
      <rPr>
        <b/>
        <sz val="12"/>
        <rFont val="Arial"/>
        <family val="2"/>
        <charset val="238"/>
      </rPr>
      <t>šahta br. 009</t>
    </r>
    <r>
      <rPr>
        <sz val="12"/>
        <rFont val="Arial"/>
        <family val="2"/>
      </rPr>
      <t xml:space="preserve"> koja se sastoji od:</t>
    </r>
  </si>
  <si>
    <t>- čelična cev DN65 - 3,0m</t>
  </si>
  <si>
    <t>- zaporna armatura DN65 - 2kom</t>
  </si>
  <si>
    <t>T 125/50</t>
  </si>
  <si>
    <t>T 100/65</t>
  </si>
  <si>
    <t>T 100/50</t>
  </si>
  <si>
    <t>T 100/40</t>
  </si>
  <si>
    <r>
      <t>a=112</t>
    </r>
    <r>
      <rPr>
        <vertAlign val="superscript"/>
        <sz val="12"/>
        <rFont val="Arial"/>
        <family val="2"/>
      </rPr>
      <t>o</t>
    </r>
  </si>
  <si>
    <t>DA 450 za DN 300</t>
  </si>
  <si>
    <t>PA 50/40</t>
  </si>
  <si>
    <t>DN300/DA450</t>
  </si>
  <si>
    <t>DN 300</t>
  </si>
  <si>
    <r>
      <rPr>
        <b/>
        <sz val="12"/>
        <rFont val="Arial"/>
        <family val="2"/>
        <charset val="238"/>
      </rPr>
      <t xml:space="preserve">Izolacija vrelovoda </t>
    </r>
    <r>
      <rPr>
        <sz val="12"/>
        <rFont val="Arial"/>
        <family val="2"/>
        <charset val="238"/>
      </rPr>
      <t>u toplotnoj podstanici i podrumu, mineralnom vunom deblj. 50mm, u oblozi od al. lima debljine 0,8 mm.</t>
    </r>
  </si>
  <si>
    <r>
      <rPr>
        <b/>
        <sz val="12"/>
        <rFont val="Arial"/>
        <family val="2"/>
        <charset val="238"/>
      </rPr>
      <t>Nabavka, isporuka i montaža  kliznih oslonaca</t>
    </r>
    <r>
      <rPr>
        <sz val="12"/>
        <rFont val="Arial"/>
        <family val="2"/>
      </rPr>
      <t xml:space="preserve"> za nošenje predizolovanih i čeličnih bešavnih cevi u podstanici.</t>
    </r>
  </si>
  <si>
    <r>
      <t xml:space="preserve">Nabavka, isporuka i montaža opreme u </t>
    </r>
    <r>
      <rPr>
        <b/>
        <sz val="12"/>
        <rFont val="Arial"/>
        <family val="2"/>
        <charset val="238"/>
      </rPr>
      <t>komornom</t>
    </r>
    <r>
      <rPr>
        <sz val="12"/>
        <rFont val="Arial"/>
        <family val="2"/>
      </rPr>
      <t xml:space="preserve"> </t>
    </r>
    <r>
      <rPr>
        <b/>
        <sz val="12"/>
        <rFont val="Arial"/>
        <family val="2"/>
        <charset val="238"/>
      </rPr>
      <t>šahtu Š1 (br. 008)</t>
    </r>
    <r>
      <rPr>
        <sz val="12"/>
        <rFont val="Arial"/>
        <family val="2"/>
      </rPr>
      <t xml:space="preserve"> koja se sastoji od:</t>
    </r>
  </si>
  <si>
    <t>- čelična cev DN100 - 9,0m</t>
  </si>
  <si>
    <r>
      <t>- čelični luk 112</t>
    </r>
    <r>
      <rPr>
        <vertAlign val="superscript"/>
        <sz val="12"/>
        <rFont val="Arial"/>
        <family val="2"/>
        <charset val="238"/>
      </rPr>
      <t>o</t>
    </r>
    <r>
      <rPr>
        <sz val="12"/>
        <rFont val="Arial"/>
        <family val="2"/>
      </rPr>
      <t xml:space="preserve"> DN300 - 2kom</t>
    </r>
  </si>
  <si>
    <r>
      <t>- čelični luk 90</t>
    </r>
    <r>
      <rPr>
        <vertAlign val="superscript"/>
        <sz val="12"/>
        <rFont val="Arial"/>
        <family val="2"/>
        <charset val="238"/>
      </rPr>
      <t>o</t>
    </r>
    <r>
      <rPr>
        <sz val="12"/>
        <rFont val="Arial"/>
        <family val="2"/>
      </rPr>
      <t xml:space="preserve"> DN300 - 2kom</t>
    </r>
  </si>
  <si>
    <r>
      <t>- čelični luk 90</t>
    </r>
    <r>
      <rPr>
        <vertAlign val="superscript"/>
        <sz val="12"/>
        <rFont val="Arial"/>
        <family val="2"/>
        <charset val="238"/>
      </rPr>
      <t>o</t>
    </r>
    <r>
      <rPr>
        <sz val="12"/>
        <rFont val="Arial"/>
        <family val="2"/>
      </rPr>
      <t xml:space="preserve"> DN125 - 3kom</t>
    </r>
  </si>
  <si>
    <r>
      <t>- čelični luk 90</t>
    </r>
    <r>
      <rPr>
        <vertAlign val="superscript"/>
        <sz val="12"/>
        <rFont val="Arial"/>
        <family val="2"/>
        <charset val="238"/>
      </rPr>
      <t>o</t>
    </r>
    <r>
      <rPr>
        <sz val="12"/>
        <rFont val="Arial"/>
        <family val="2"/>
      </rPr>
      <t xml:space="preserve"> DN100 - 12kom</t>
    </r>
  </si>
  <si>
    <t>- koncentrična redukcija DN300/250 - 2kom</t>
  </si>
  <si>
    <t>- ravni zaporni ventil DN125 - 2kom</t>
  </si>
  <si>
    <t>- lept. zat. ADAMS MAK 16 DN300 - 2kom</t>
  </si>
  <si>
    <t>- armatura za pražnj. RZV DN100 - 4kom</t>
  </si>
  <si>
    <r>
      <t xml:space="preserve"> - izolacija crnih cevi mineralnom vunom u Al limu deblj. 0,8mm (debljina izolacije prema pravilima o radu JKP NS Toplana) - 20m</t>
    </r>
    <r>
      <rPr>
        <vertAlign val="superscript"/>
        <sz val="12"/>
        <rFont val="Arial"/>
        <family val="2"/>
        <charset val="238"/>
      </rPr>
      <t>2</t>
    </r>
  </si>
  <si>
    <t>- priključci za vodomer sa kugl. slavinama DN32, PN16 - 4kom</t>
  </si>
  <si>
    <t xml:space="preserve">- čaure za termometar sa čepom (od OK profila dužinu čaure uskladiti sa dimenz. cevi na koju se ugrađ. (tab. u prilogu) - 4kom </t>
  </si>
  <si>
    <t>- komplet za merenje pritiska, i to: rashladni sifon "U" ili"O" (ekviv. WIKA model 910.15) sa pripadajućom OK navrtkom u koju se spaja trokraka slavina i pripadajući manometar; manometarska trokraka slavina od mesinga DN15, PN16  za  temp. do 150°C priključak M20 x 1,5 G 1/2 (ekvivalent TERMOVENT)  
-  manometar 0-16bar Ø100 klase tačn. 2.5.</t>
  </si>
  <si>
    <t>- završna kapa DN300/DA450 - 2kom</t>
  </si>
  <si>
    <t>- završna kapa DN250/DA400 - 2kom</t>
  </si>
  <si>
    <t>- završna kapa DN125/DA315 - 2kom</t>
  </si>
  <si>
    <t>- zaptivni prsten DN300/DA450 - 2kom</t>
  </si>
  <si>
    <t>- zaptivni prsten DN250/DA400 - 2kom</t>
  </si>
  <si>
    <t>- zaptivni prsten DN125/DA315 - 2kom</t>
  </si>
  <si>
    <t>- termosk. spojnica DN300/DA450 - 2kom</t>
  </si>
  <si>
    <t>- termosk. spojnica DN250/DA40 - 2kom</t>
  </si>
  <si>
    <t>- termosk. spojnica DN125/DA315 - 2kom</t>
  </si>
  <si>
    <t>Ukupna jed.</t>
  </si>
  <si>
    <r>
      <t xml:space="preserve">Nabavka, isporuka i montaža </t>
    </r>
    <r>
      <rPr>
        <b/>
        <sz val="12"/>
        <rFont val="Arial"/>
        <family val="2"/>
        <charset val="238"/>
      </rPr>
      <t xml:space="preserve">predizolov. čeličnih cevi </t>
    </r>
    <r>
      <rPr>
        <sz val="12"/>
        <rFont val="Arial"/>
        <family val="2"/>
      </rPr>
      <t>(sa atestima proizvođača) sa ugrađenim kablovima za detekciju vlage cevne mreže, temperatur. režima 130</t>
    </r>
    <r>
      <rPr>
        <vertAlign val="superscript"/>
        <sz val="12"/>
        <rFont val="Arial"/>
        <family val="2"/>
        <charset val="238"/>
      </rPr>
      <t>o</t>
    </r>
    <r>
      <rPr>
        <sz val="12"/>
        <rFont val="Arial"/>
        <family val="2"/>
      </rPr>
      <t>C. Predizolovane cevi moraju biti usaglašene sa zahtevima  SRPS EN 253. Zavarivanje vršiti prema standardima i propisima za ovu vrstu opreme.
U cenu uračinati nivelaciju vrelovoda gredicama od stiropora ili džakovima napunjenim peskom.
Obračun po dužnom metru cevi.</t>
    </r>
  </si>
  <si>
    <t>DN40 (Ø48,3 x 2,6mm) / Ø110mm - 6m</t>
  </si>
  <si>
    <t>DN32 (Ø42,4 x 2,6mm) / Ø110mm - 6m</t>
  </si>
  <si>
    <t>DN50 (Ø60,3 x 2,9mm) / Ø125mm - 6m</t>
  </si>
  <si>
    <t>DN65 (Ø76,1 x 2,9mm) / Ø140mm - 12m</t>
  </si>
  <si>
    <t>DN80 (Ø88,9 x 3,2mm) / Ø160mm - 12m</t>
  </si>
  <si>
    <t>DN100 (Ø114,3 x 3,6mm) / Ø200mm - 12m</t>
  </si>
  <si>
    <t>DN125 (Ø139,7 x 3,6mm) / Ø225mm - 12m</t>
  </si>
  <si>
    <t>DN150 (Ø168,3 x 4,0mm) / Ø250mm - 12m</t>
  </si>
  <si>
    <t>DN 32/32</t>
  </si>
  <si>
    <t>DN32/32</t>
  </si>
  <si>
    <t>DN100/100</t>
  </si>
  <si>
    <t>DN50/50</t>
  </si>
  <si>
    <t>DN80/80</t>
  </si>
  <si>
    <r>
      <rPr>
        <b/>
        <sz val="12"/>
        <rFont val="Arial"/>
        <family val="2"/>
        <charset val="238"/>
      </rPr>
      <t>Povezivanje novoprojektov. instalacije na postojeće stanje u podstanici</t>
    </r>
    <r>
      <rPr>
        <sz val="12"/>
        <rFont val="Arial"/>
        <family val="2"/>
      </rPr>
      <t>. Stavka obuhvata ukrajanje cevi i fazonskih komada sa postojećim cevima u podstanici. Materijal je uračunat u prethodnim stavkama.</t>
    </r>
  </si>
  <si>
    <t>PA 125/32</t>
  </si>
  <si>
    <t>PA 100/32</t>
  </si>
  <si>
    <r>
      <rPr>
        <b/>
        <sz val="12"/>
        <rFont val="Arial"/>
        <family val="2"/>
        <charset val="238"/>
      </rPr>
      <t>Nabavka, isporuka i montaža  ravnih zapornih ventila</t>
    </r>
    <r>
      <rPr>
        <sz val="12"/>
        <rFont val="Arial"/>
        <family val="2"/>
      </rPr>
      <t xml:space="preserve"> sa kontra prirubnicama i elementima prirubničkog spoja, nazivnog pritiska PN16.
Konstrukcija je u skladu sa SRPS EN 13709. Kućište ravnih zapornih ventila je ravno sa prirubnicama na kraju, izrađeno od kvalitetnog sivog liva, sa ugradno dužinom prema standardu SRPS EN 558-1, Red 1. Priključne mere prirubnica su prema SRPS EN 1092-1, Tip B.</t>
    </r>
  </si>
  <si>
    <r>
      <rPr>
        <b/>
        <sz val="12"/>
        <rFont val="Arial"/>
        <family val="2"/>
        <charset val="238"/>
      </rPr>
      <t xml:space="preserve">Demontaža postojećeg  vrelovoda unutar podstanice i objekta do granice projekta. </t>
    </r>
    <r>
      <rPr>
        <sz val="12"/>
        <rFont val="Arial"/>
        <family val="2"/>
        <charset val="238"/>
      </rPr>
      <t>Pozicijom obuhvatiti demontažu čeličnih cevi, lukova, redukcija, izolacije kao i postojećih RZV ventila, kratke veze i odzraka u podst.
Obračun po mTr demontiranog vrelovoda - dvocevna trasa. Cevi se seku na dužinu 3m, a demontirana oprema transport. do skladišta Investitora.</t>
    </r>
  </si>
  <si>
    <r>
      <t xml:space="preserve">Nabavka, isporuka i montaža </t>
    </r>
    <r>
      <rPr>
        <b/>
        <sz val="12"/>
        <rFont val="Arial"/>
        <family val="2"/>
        <charset val="238"/>
      </rPr>
      <t>odzračnih posuda DN100 x 150mm</t>
    </r>
    <r>
      <rPr>
        <sz val="12"/>
        <rFont val="Arial"/>
        <family val="2"/>
      </rPr>
      <t>, sa RZV DN15, PN16 (zajedno sa prirubničim spojem) i cevima Ø21,3 x 2,0mm - 4 m</t>
    </r>
  </si>
  <si>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</si>
  <si>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</si>
  <si>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</si>
  <si>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</si>
  <si>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</si>
  <si>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</si>
  <si>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</si>
  <si>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</si>
  <si>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</si>
  <si>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</si>
  <si>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</si>
  <si>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</si>
  <si>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</si>
  <si>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</si>
  <si>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</si>
  <si>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</si>
  <si>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</si>
  <si>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</si>
  <si>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</si>
  <si>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</si>
  <si>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</si>
  <si>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</si>
  <si>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</si>
  <si>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</si>
  <si>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</si>
  <si>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PREDIZOLOVANA KOLENA KB</t>
  </si>
  <si>
    <t>PREDIZOLOVANA KOLENA LB</t>
  </si>
  <si>
    <t>PREDIZOLOVANI PA OGRANCI</t>
  </si>
  <si>
    <t>PREDIZOLOVANI T - OGRANCI</t>
  </si>
  <si>
    <t>0% vise</t>
  </si>
  <si>
    <t>PREDIZOLOVANE REDUKCIJE</t>
  </si>
  <si>
    <t>JEDNODELNA TERMOSKUPLJAJUCA SPOJNICA</t>
  </si>
  <si>
    <t>DA 110 za DN 40</t>
  </si>
  <si>
    <t>DA 110 za DN 32</t>
  </si>
  <si>
    <t xml:space="preserve"> ZAVRŠNA SPOJNICA</t>
  </si>
  <si>
    <t>REDUKCIONA SPOJNICA</t>
  </si>
  <si>
    <t>ELASTIČNE PE OBLOGE</t>
  </si>
  <si>
    <t>20% vise</t>
  </si>
  <si>
    <t>TIP I (Ø65-Ø160)</t>
  </si>
  <si>
    <t>TIP II (Ø180-Ø280)</t>
  </si>
  <si>
    <t>TIP III (Ø315-Ø355)</t>
  </si>
  <si>
    <t>CRNE CEVI I VENTILI U PODSTANICI (P1 ZNACI PODSTANICA OZNACENA BROJEM 1 NA CRTEZU)</t>
  </si>
  <si>
    <t>P29</t>
  </si>
  <si>
    <t>P30</t>
  </si>
  <si>
    <t>RZV DN15</t>
  </si>
  <si>
    <t>RZV DN20</t>
  </si>
  <si>
    <t>RZV DN25</t>
  </si>
  <si>
    <t>RZV DN32</t>
  </si>
  <si>
    <t>RZV DN40</t>
  </si>
  <si>
    <t>RZV DN50</t>
  </si>
  <si>
    <t>RZV DN65</t>
  </si>
  <si>
    <t>RZV DN80</t>
  </si>
  <si>
    <t>RZV DN100</t>
  </si>
  <si>
    <t>CEV DN15</t>
  </si>
  <si>
    <t>CEV DN20</t>
  </si>
  <si>
    <t>CEV DN25</t>
  </si>
  <si>
    <t>CEV DN32</t>
  </si>
  <si>
    <t>CEV DN40</t>
  </si>
  <si>
    <t>CEV DN50</t>
  </si>
  <si>
    <t>CEV DN65</t>
  </si>
  <si>
    <t>CEV DN80</t>
  </si>
  <si>
    <t>CEV DN100</t>
  </si>
  <si>
    <t>HAMB LUK DN15</t>
  </si>
  <si>
    <t>HAMB LUK DN20</t>
  </si>
  <si>
    <t>HAMB LUK DN25</t>
  </si>
  <si>
    <t>HAMB LUK DN32</t>
  </si>
  <si>
    <t>HAMB LUK DN40</t>
  </si>
  <si>
    <t>HAMB LUK DN50</t>
  </si>
  <si>
    <t>HAMB LUK DN65</t>
  </si>
  <si>
    <t>HAMB LUK DN80</t>
  </si>
  <si>
    <t>HAMB LUK DN100</t>
  </si>
  <si>
    <t>REDUKCIJA 32/25</t>
  </si>
  <si>
    <t>REDUKCIJA 40/32</t>
  </si>
  <si>
    <t>REDUKCIJA 50/40</t>
  </si>
  <si>
    <t>REDUKCIJA 65/50</t>
  </si>
  <si>
    <t>REDUKCIJA 80/65</t>
  </si>
  <si>
    <t>REDUKCIJA 100/80</t>
  </si>
  <si>
    <t>REDUKCIJA 125/100</t>
  </si>
  <si>
    <t>KLIZNI OSLONCI - kg</t>
  </si>
  <si>
    <t>T KOMAD32/32/32</t>
  </si>
  <si>
    <t>T KOMAD 125/32/125</t>
  </si>
  <si>
    <t>ČIŠĆ. CEVI OD RDJE</t>
  </si>
  <si>
    <t>ALU LIM</t>
  </si>
  <si>
    <t>P31</t>
  </si>
  <si>
    <t>T KOMAD 65/40/65</t>
  </si>
  <si>
    <t>ODZ. POS. Ø 100x150</t>
  </si>
  <si>
    <t>REDUKCIJA 50/32</t>
  </si>
  <si>
    <t>REDUKCIJA 32/20</t>
  </si>
  <si>
    <t>P32</t>
  </si>
  <si>
    <t>REDUKCIJA 40/25</t>
  </si>
  <si>
    <t>DN32/20</t>
  </si>
  <si>
    <t>DN50/32</t>
  </si>
  <si>
    <t>DN100 (Ø114,3x3,6mm) x 150 mm</t>
  </si>
  <si>
    <r>
      <rPr>
        <b/>
        <sz val="12"/>
        <rFont val="Arial"/>
        <family val="2"/>
        <charset val="238"/>
      </rPr>
      <t>Nabavka, isporuka i montaža  jednod. termoskupljajuće završne spojnice</t>
    </r>
    <r>
      <rPr>
        <sz val="12"/>
        <rFont val="Arial"/>
        <family val="2"/>
      </rPr>
      <t xml:space="preserve"> koja se sastoji iz:
- PEHD obložna cev
- PEHD tremoskupljajuća spojnica
- Zaptivna traka
- Otvori za punjenje
- Odušak sa zaptivnim čepom
- PUR pena komponenta A
- PUR pena komponenta B
Oprema treba da bude izvedene su u svemu prema SRPS EN 489</t>
    </r>
  </si>
  <si>
    <r>
      <t xml:space="preserve">Nabavka, isporuka i montaža  </t>
    </r>
    <r>
      <rPr>
        <b/>
        <sz val="12"/>
        <rFont val="Arial"/>
        <family val="2"/>
        <charset val="238"/>
      </rPr>
      <t>čeličnih bešavnih cevi</t>
    </r>
    <r>
      <rPr>
        <sz val="12"/>
        <rFont val="Arial"/>
        <family val="2"/>
      </rPr>
      <t xml:space="preserve"> po SRPS EN 10220 (zamenjuje SRPS C.B5.221), materijal P235GH (zamenjuje Č.1202), dokument o kontrolisanju mora se izdati u skladu sa SRPS EN 10204, sledećih dimenzija:</t>
    </r>
  </si>
  <si>
    <r>
      <rPr>
        <b/>
        <sz val="12"/>
        <rFont val="Arial"/>
        <family val="2"/>
        <charset val="238"/>
      </rPr>
      <t>Nabavka, isporuka i montaža  cevnih redukcija</t>
    </r>
    <r>
      <rPr>
        <sz val="12"/>
        <rFont val="Arial"/>
        <family val="2"/>
      </rPr>
      <t xml:space="preserve"> izvedene po standardu SRPS EN 10253. Dozvoljeno odstupanje mera redukcija prema SRPS EN 10253.</t>
    </r>
  </si>
  <si>
    <r>
      <t xml:space="preserve">Nabavka, isporuka i montaža </t>
    </r>
    <r>
      <rPr>
        <b/>
        <sz val="12"/>
        <rFont val="Arial"/>
        <family val="2"/>
        <charset val="238"/>
      </rPr>
      <t xml:space="preserve">kovanog T komada, </t>
    </r>
    <r>
      <rPr>
        <sz val="12"/>
        <rFont val="Arial"/>
        <family val="2"/>
      </rPr>
      <t>prema SRPS EN 10253.</t>
    </r>
  </si>
  <si>
    <r>
      <rPr>
        <b/>
        <sz val="12"/>
        <rFont val="Arial"/>
        <family val="2"/>
        <charset val="238"/>
      </rPr>
      <t>Nabavka, isporuka i montaža  hambur. lukova 90</t>
    </r>
    <r>
      <rPr>
        <b/>
        <vertAlign val="superscript"/>
        <sz val="12"/>
        <rFont val="Arial"/>
        <family val="2"/>
        <charset val="238"/>
      </rPr>
      <t>o</t>
    </r>
    <r>
      <rPr>
        <b/>
        <sz val="12"/>
        <rFont val="Arial"/>
        <family val="2"/>
        <charset val="238"/>
      </rPr>
      <t xml:space="preserve">, </t>
    </r>
    <r>
      <rPr>
        <sz val="12"/>
        <rFont val="Arial"/>
        <family val="2"/>
      </rPr>
      <t>od čeličnih bešavnih cevi, prema SRPS EN 10253. R=1,5D</t>
    </r>
  </si>
  <si>
    <t>DN65/40/65</t>
  </si>
  <si>
    <t>DN65 (Ø76,1x2,9mm) x 39 mm</t>
  </si>
  <si>
    <t>DN50 (Ø60,3x2,9mm) x 38 mm</t>
  </si>
  <si>
    <t>DN40 (Ø48,3x2,6mm) x 38 mm</t>
  </si>
  <si>
    <r>
      <t xml:space="preserve">Nabavka, isporuka i montaža </t>
    </r>
    <r>
      <rPr>
        <b/>
        <sz val="12"/>
        <rFont val="Arial"/>
        <family val="2"/>
        <charset val="238"/>
      </rPr>
      <t xml:space="preserve">konveksnih danaca, </t>
    </r>
    <r>
      <rPr>
        <sz val="12"/>
        <rFont val="Arial"/>
        <family val="2"/>
      </rPr>
      <t>prema DIN 2617.</t>
    </r>
  </si>
  <si>
    <t>DN32 (Ø42,3x2,6mm) x 38 mm</t>
  </si>
  <si>
    <t>DA 200 za DN100</t>
  </si>
  <si>
    <t>PRAVA PREDIZOLOVANA CEV (P- označava profil)</t>
  </si>
  <si>
    <t>5% vise</t>
  </si>
  <si>
    <t xml:space="preserve"> ZAVRŠNA KAPA I PROLAZ KROZ PREGRADU</t>
  </si>
  <si>
    <t>DA 110 za DN40</t>
  </si>
  <si>
    <t>DA 110 za DN32</t>
  </si>
  <si>
    <t>DA630/560 za DN450/400</t>
  </si>
  <si>
    <t>DA560/450 za DN400/300</t>
  </si>
  <si>
    <t>DA 450/400 za DN300/250</t>
  </si>
  <si>
    <t>DA 400/315 za DN250/200</t>
  </si>
  <si>
    <t>DA 315/250 za DN200/150</t>
  </si>
  <si>
    <t>DA 250/225 za DN150/125</t>
  </si>
  <si>
    <t>DA 225/200 za DN125/100</t>
  </si>
  <si>
    <t>DA 200/160 za DN100/80</t>
  </si>
  <si>
    <t>DA 160/140 za DN80/65</t>
  </si>
  <si>
    <t>DA 140/125 za DN65/50</t>
  </si>
  <si>
    <t>DA 125/110 za DN50/40</t>
  </si>
  <si>
    <t>DA 125/110 za DN40/32</t>
  </si>
  <si>
    <t>TIP IV (Ø400-Ø450)</t>
  </si>
  <si>
    <t>RZV DN125</t>
  </si>
  <si>
    <t>DN 100/125/65</t>
  </si>
  <si>
    <t>DN 80/100/50</t>
  </si>
  <si>
    <r>
      <rPr>
        <b/>
        <sz val="12"/>
        <rFont val="Arial"/>
        <family val="2"/>
        <charset val="238"/>
      </rPr>
      <t>Demontaža postojećeg vrelovoda izrađenog od predizolovanih cevi</t>
    </r>
    <r>
      <rPr>
        <sz val="12"/>
        <rFont val="Arial"/>
        <family val="2"/>
      </rPr>
      <t xml:space="preserve"> na mestu postavljanja paralelnog ogranka PA2. Potrebno je izvršiti isecanje postojećih cevi i izvršiti pripremu za zavarivanje sa novim cevima. </t>
    </r>
  </si>
  <si>
    <r>
      <rPr>
        <b/>
        <sz val="12"/>
        <rFont val="Arial"/>
        <family val="2"/>
        <charset val="238"/>
      </rPr>
      <t>Demontaža blindi na kraju postojećeg  vrelovoda izrađenog od predizolovanih cevi</t>
    </r>
    <r>
      <rPr>
        <sz val="12"/>
        <rFont val="Arial"/>
        <family val="2"/>
      </rPr>
      <t xml:space="preserve"> na mestu spajanja sa novoprojektov. vrelovodom - početak trase. Predizolovane cevi pripremiti za zavarivanje sa novim cevima. </t>
    </r>
    <r>
      <rPr>
        <sz val="12"/>
        <rFont val="Arial"/>
        <family val="2"/>
        <charset val="238"/>
      </rPr>
      <t xml:space="preserve">
Obračun po kompletu.</t>
    </r>
  </si>
  <si>
    <t>IZGRADNJA I REKONSTRUKCIJA  VRELOVODA I VRELOVODNIH PRIKLJUČKA ZA OBJEKAT AVENIJA</t>
  </si>
  <si>
    <t>pauš</t>
  </si>
  <si>
    <t>PA 125/100</t>
  </si>
  <si>
    <t xml:space="preserve">DN40 (Ø48,3 x 2,6mm) / Ø110mm </t>
  </si>
  <si>
    <t>T 125/40</t>
  </si>
  <si>
    <t>Poz</t>
  </si>
  <si>
    <t>OPIS RADOVA</t>
  </si>
  <si>
    <t>j.m.</t>
  </si>
  <si>
    <t>Ukupna jed.cena</t>
  </si>
  <si>
    <t>Ukupan iznos</t>
  </si>
  <si>
    <t>GRAĐEVINSKI RADOVI</t>
  </si>
  <si>
    <t>Obračun po mTr</t>
  </si>
  <si>
    <t>Obračun po m.</t>
  </si>
  <si>
    <t>Obračun po kom.</t>
  </si>
  <si>
    <t>Obračun po m3, mereno uraslo.</t>
  </si>
  <si>
    <t>Obračun po m2 postavljene i demontirane podgrade</t>
  </si>
  <si>
    <t>Obračun po m cevi.</t>
  </si>
  <si>
    <t>Obračun po m3 zbijenog peska.</t>
  </si>
  <si>
    <t>Obračun po kom/broju mesta ispitivanja.</t>
  </si>
  <si>
    <t xml:space="preserve"> </t>
  </si>
  <si>
    <t>Obračun po času.</t>
  </si>
  <si>
    <t>h</t>
  </si>
  <si>
    <t>Obračun po komadu izbušene rupe.</t>
  </si>
  <si>
    <t>Obračun po ispostavljenim računima.</t>
  </si>
  <si>
    <t>UKUPNO 1:</t>
  </si>
  <si>
    <t>OBEZBEĐENJE GRADILIŠTA</t>
  </si>
  <si>
    <t>Obračun po mTr.</t>
  </si>
  <si>
    <t>Obračun po komadu postavljene table.</t>
  </si>
  <si>
    <t>UKUPNO 2:</t>
  </si>
  <si>
    <t>REKAPITULACIJA</t>
  </si>
  <si>
    <t>ОБРАЗАЦ БРОЈ 4. -</t>
  </si>
  <si>
    <t>NAPOMENA : IZRAČUNATE VREDNOSTI JEDINIČNIH I UKUPNIH CENA MORAJU BITI UPISANE SA DVE DECIMALE ZAOKRUŽENE NAKON IZRAČUNAVANJA</t>
  </si>
  <si>
    <t xml:space="preserve"> -obračun po metru trase (mTr).</t>
  </si>
  <si>
    <t>- čelična cev DN100 - 8,0m</t>
  </si>
  <si>
    <t>- ventil DN40 - 4kom</t>
  </si>
  <si>
    <t>pauš.</t>
  </si>
  <si>
    <t>DN80 (Ø88,9 x 3,2mm) / Ø160mm - 6m</t>
  </si>
  <si>
    <t>T100/40</t>
  </si>
  <si>
    <t>DN125, PN16</t>
  </si>
  <si>
    <t>DN100, PN16</t>
  </si>
  <si>
    <t xml:space="preserve"> -provera zavarenih spojeva nanošenjem tečnosti prema SRPS EN 1593- Tehnika pojave mehurova, vazduhom nadpritiskom 0.2 bar
-vodom, ispitnim  pritiskom od 16 bar u trajanju od 2h, nakon čega sistem ispitati pritiskom od 10 bar , u trajanju od 24h.
Ispitivanje se smatra uspešnim , ako pad pritiska u sistemu nije veći od 0,02 bar , i nema deformacija u sistemu.
O ispitivanju treba sačiniti zapisnik, koji potpisuju Odgovorni izvođač radova i Nadzorni organ. 
Forma Zapisnika o ispitivanju se dobija od JKP"Novosadske toplane".</t>
  </si>
  <si>
    <t xml:space="preserve"> Rekonstrukcija i izgradnja vrelovoda u bloku ulica Bulevar Mihajla Pupin, Jovana Đorđevića i Jovana Boškovića u Novom Sadu</t>
  </si>
  <si>
    <t>jed.cena</t>
  </si>
  <si>
    <t>Dužina vrelovoda 380 mTr</t>
  </si>
  <si>
    <t>Obeležavanje trase sa utvrđivanjem svih visinskih kota i drugih potrebnih kota za početak izvođenja radova. Identifikovati sve instalacije koje presecaju trasu vrelovoda i obeležiti ih. Nadzoru dostaviti protokol obeležavanja trase objekta vrelovoda u roku od tri dana od početka radova.</t>
  </si>
  <si>
    <t>Obeležavanje i sečenje mašinom postojeće konstrukcije kolovoza, biciklističke i pešačke staze od asfalt betona i betona  na mestu prolaza vrelovoda što pravilnijeg oblika.</t>
  </si>
  <si>
    <t>Rušenje postojećih ivičnjaka 24/18, čišćenje, utovar, prevoz i odlaganje na gradilišnu deponiju radi ponovne ugradnje. Obavezan upis količine deponovanih ivičnjaka u građevinski dnevnik.</t>
  </si>
  <si>
    <t>Rušenje postojeće konstrukcije pešačke staze, završni sloj od asfalta, ukupne debljine cca 25cm (asfalt, beton, šljunak) mašinskim putem, utovar šuta u vozilo za transport i odvoz na deponiju.</t>
  </si>
  <si>
    <t>Rušenje postojeće konstrukcije kolovoza, ulica J. Đorđevića, I. Vučetića, J. Boškovića, S. Marinković, od asfalta ukupne debljine  oko 35 cm (pretpostavljeno) mašinskim putem, utovar šuta u vozilo za transport i odvoz na deponiju.</t>
  </si>
  <si>
    <t>Rušenje postojećih pešačkih površina od betonskih (kulije-kulir) ploča, ukupna debljina sloja cca 25cm (betonske ploče, pesak i tampon od šljunka). Betonske ploče očistiti, utovariti, prevesti i odložiti na gradilišnu deponiju radi ponovne ugradnje. Šut utovariti u vozilo za transport i odvesti na gradsku deponiju. Obavezan upis količine deponovanih betonskih ploča (kulije-kulir) u građevinski dnevnik.</t>
  </si>
  <si>
    <t>Rušenje prezida od opeke d=12cm u produžno cementnom malteru. Prezid je na mestu spoja novog sa postojećim vrelovodom.</t>
  </si>
  <si>
    <t xml:space="preserve">Sečenje i uklanjanje ukrasnog šiblja i niskog rastinja na mestu prolaza vrelovoda, odlaganje na gradilišnu deponiju zbog mogućnosti ponovne sadnje, utovar šuta u vozilo i odvoz na deponiju. Obavezan dogovor o datumu izvođenja radova sa nadležnim službama JKP "Gradsko zelenilo" i nadležnom Gradskom upravom, obavezan je upis u građevinski dnevnik o izvedenim radovima i saglasnost na iste nadzornog organa Gradske uprave. </t>
  </si>
  <si>
    <t>Rušenje mašinom postojeće podloge od nearmiranog betona za lebit, sa iznosom šuta mehaničkim sredstvima. Razbijeni šut utovariti u kamion i odvesti na deponiju.</t>
  </si>
  <si>
    <t xml:space="preserve">Demontaža i ponovna montaža barikadnih stubića i držača bicikla. Obavezan upis količine deponovanih barikadnih stubića i držača bicikla u građevinski dnevnik. </t>
  </si>
  <si>
    <t>Rušenje postojećih slivnika sa opsecanjem asfaltnog kolovoza oko slivnika,  izrada tipskog betonskog slivnika Ø44cm, sa postavljanjem stare slivničke rešetke sa ramom, izrada priključka na postojeći šaht, probijanje otvora i obrada oko cevi, utovar šuta u vozilo za transport i odvoz na gradsku deponiju.</t>
  </si>
  <si>
    <t>Nabavka i ugradnja PVC kanalizacionih cevi sa potrebnim elementima i fitinzima, probijanje otvora i obrada oko cevi, utovar šuta u vozilo za transport i odvoz na gradsku deponiju.</t>
  </si>
  <si>
    <t>Φ 160</t>
  </si>
  <si>
    <t>Mašinski iskop rova potrebne širine u zemljištu II i III kategorije sa pravilnim odsecanjem i planiranjem bočnih strana i dna kanala do i preko 1,5m dubine rova. U cenu uračunati i planiranje i nivelisanje trase vrelovoda po datim kotama kao i utovar zemlje iz iskopa (ručno i mašinski) u vozilo za transport, odvoz na gradsku deponiju, istovar i planiranje. Širina i dubina rova prema pismenom nalogu nadzornog organa.</t>
  </si>
  <si>
    <t>Ručni iskop rova u zemljištu II i III  kategorije na mestima gde nije moguć iskop mašinskim putem i na mestima ukrštanja novog vrelovoda sa podzemnim instalacijama. U cenu uračunati i planiranje i nivelisanje trase vrelovoda po datim kotama kao i utovar zemlje iz iskopa (ručno i mašinski) u vozilo za transport, odvoz na gradsku deponiju, istovar i planiranje. Širina i dubina rova prema pismenom nalogu nadzornog organa.</t>
  </si>
  <si>
    <t>Razupiranje stranica rova na mestima gde preti opasnost od urušavanja, u svemu prema važećim zakonima, pravilnicima i uredbama o bezbednosti i zdravlju na radu. Jediničnom cenom je predviđen materijal i rad na montaži i demontaži podgrade. Obračunska visina podgrade je od dna rova do 20cm iznad nivoa terena. Pokrivenost strana rova oplatom je 100%.</t>
  </si>
  <si>
    <t>Nabavka, isporuka i postavljanje trake za obeležavanje trase vrelovoda. Traka se postavlja iznad svake cevi. Na postavljenim trakama treba da piše "opasnost vrelovod predizolovane cevi".</t>
  </si>
  <si>
    <t>Pažljivo izmeštanje i odlaganje betonske kante za smeće na gradilišnu deponiju radi ponovnog postavljanja na mesto nakon prolaza vrelovoda. U cenu je uračunato izmeštanje i ponovno vraćanje na isto mesto.</t>
  </si>
  <si>
    <t>Demontaža čeličnih poklopaca sa ramom šahtova koji se ruše, čišćenje rama, utovar u vozilo za transport i odvoz u magacinski prostor JKP "Novosadske toplane". Obavezan upis u građevinski dnevnik količine deponovanih poklopaca šahtova sa ramom.</t>
  </si>
  <si>
    <t>Rušenje postojećih betonskih šahtova koji se nalaze na trasi vrelovoda, utovar šuta u vozilo i odvoz na gradsku deponiju. Debljina ab ploče i ab zida šahta do d=20cm. Rušenjem je obuhvaćeno rušenje gornje ploče i dela zidova u zavisnosti od nove nivelacije.</t>
  </si>
  <si>
    <t>Šaht 986, 430
unutrašnje dim.šahta ~2.0mx2.0mx2.0m</t>
  </si>
  <si>
    <t>Rušenje temeljnog zida od opeke,  za prolaz cevi vrelovoda. Otvor u zidu je dim. ~100x60cm, debljina zida je d=38cm. Razbijeni šut utovariti u kamion i odvesti na gradsku deponiju. Nakon prolaza vrelovoda otvor u zidu obraditi oko cevi i dovesti u ispravno stanje.</t>
  </si>
  <si>
    <t>Nabavka, dovoz i razastiranje peska sa potrebnim sabijanjem na dno kanala, debljina sloja min d=10cm kao podloga za cevi. Pre početka nasipanja peska rov očistiti od šuta, obrušene zemlje i sl. uz obavezno prisustvo nadzornog organa. Posle izvršene montaže cevi, pesak nasipati i sabijati istovremeno sa obe strane cevi. Pesak sabijati u slojevima od 15-20cm. Pesak se ugrađuje u posteljicu i u zoni cevi. Na delu trase rov se do kolovozne konstrukcije, pešačkih i parking površina, zatrpava peskom do potrebne donje visine tucaničkog sloja, a na delu zelenih površina do nivoa 20cm od gornje kote zelene površine. Ugrađeni pesak u rovu treba da zadovolji zahtev zbijenosti prema projektnim uslovima JKP "PUT"-a, na delu kolovoza, parkinga, pešačkih i zelenih površina, prema standarnom postupku laboratorijskog ispitivanja zbijenosti po Proktoru, a u skladu sa standardom SRPS U.E1.015. Broj, način i mesta terensko-laboratorijskih kontrolnih ispitivanja zbijenosti tla u rovu određije nadzorni organ, a obračun je dat posebnom pozicijom. Nadzornom organu dostaviti izveštaj o kvalitetu ugrađenog peska.</t>
  </si>
  <si>
    <t>Ispitivanje zbijenosti peska metodom kružne ploče. Potrebna zbijenost za sloj peska u rovu je prema projektnim uslovima JKP "Put"-a na delu kolovoza, parkinga, pešačkih i zelenih površina. Laboratorijska ispitivanja zbijenosti izvršiti u skladu sa standardom SRPS U.E1.015. Izveštaj o ispitivanju zbijenosti dostaviti nadzornom organu.</t>
  </si>
  <si>
    <t>Snižavanje nivoa podzemne i/ili atmosferske i/ili druge vode (ako se za to ukaže potreba) za vreme iskopa, razupiranja rova, montaže cevi i zatrpavanja rova. Snižavanje nivoa vode vršiti adekvatnom metodom na osnovu stvarnog stanja na terenu. Za vreme izvođenja navedenih pozicija dno rova mora biti bez vode. Obračun snižavanja nivoa podzemne vode se radi po utrošenom času. Obavezno je da nadzorni organ vrši kontrolu i overi utrošak vremena.</t>
  </si>
  <si>
    <t>Bušenje armiranobetonskog temeljnog zida objekta (kernovanje) za ugradnju zaptivača u zidu za prolaz predizolovanih cevi. U cenu uračunati i postavljanje cevi, zaptivanje u zidu, dovođenje temeljnog zida u prvobitno stanje (hidroizolacija temeljnog zida, malterisanje, krečenje i sl.), utovar šuta u vozilo za transport i odvoz na deponiju.</t>
  </si>
  <si>
    <t>DN50/DN50</t>
  </si>
  <si>
    <t>DN65/DN65</t>
  </si>
  <si>
    <t>Nabavka i isporuka potrebnog materijala i izrada armiranobetonskog šahta za pražnjenje, debljina zidova i gornje ploče 15-20cm, debljina donje ploče 25cm, beton MB30, armaturna mreža ±Q335, unutrašnja dimenzija šahta 1,50x1,50m, dubine ~ 2m. U cenu uračunati i izradu i montažu metalnih penjalica, potrebnu oplatu, armaturu i montažu čeličnog šaht poklopca. Šaht poklopac obezbeđuje Investitor. Nadzornom organu dostaviti izveštaj o kvalitetu ugrađenog betona na pritisak i kvalitetu ugrađene armature.</t>
  </si>
  <si>
    <t xml:space="preserve">Nabavka i isporuka potrebnog materijala i izrada plivajućeg armiranobetonskog šahta za smeštaj kombinovane predizolovane armature, DN100 i DN125, debljina zidova i ploče 15-20cm, beton MB30, armaturna mreža ±Q335, unutrašnja dimenzija šahta 1,20x0,6m, dubine ~ 1m. U cenu uračunati i potrebnu oplatu, armaturu i montažu čeličnog šaht poklopca. Šaht poklopac obezbeđuje Investitor. Nadzornom organu dostaviti izveštaj o kvalitetu ugrađenog betona na pritisak i kvalitetu ugrađene armature. </t>
  </si>
  <si>
    <t>Izmeštanje postojećih podzemnih instalacija na mestu ukrštanja sa trasom vrelovoda, ako se ukaže potreba, što će nadzorni organ i vlasnik instalacije prethodno odobriti. Radove na izmeštanju postojećih instalacija izvoditi u svemu prema uslovima i nadzorom nadležnih JP i JKP, odnosno vlasnika instalacije. Pre početka radova na izmeštanju instalacija Investitoru obavezno dostaviti ponudu  za navedene radove. Ponuda mora biti prihvaćena, potpisana i overena od strane Investitora i dostavljena uz račun za izvedene radove.</t>
  </si>
  <si>
    <t xml:space="preserve">Nabavka, izrada, postavljanje i održavanje panelne, montažno-demontažne gradilišne ograde rova visine 2m. Ograda mora biti stabilna, montažno-demontažna,  sa vizuelnom zaštitom. Panele međusobno povezati sigurnosnim spojnicama i spojiti ih betonskim stopama. Zaštitnu ogradu postaviti sa obe strane rova i po obimu šahtova koji se ruše.  Na ogradu postaviti table i oznake sa upozorenjem za prolaznike. Ograda se koristi za sve vreme trajanja radova i plaća jedanput bez obzira da li se demontira i ponovo montira u toku radova. </t>
  </si>
  <si>
    <t>Nabavka, postavljanje i uklanjanje pešačkih prelaza sa zaštitnom ogradom preko rova vrelovodnog kanala.</t>
  </si>
  <si>
    <t>Nabavka, postavljanje i uklanjanje prelaza za teretni saobraćaj - čelične talpe sa zaštitnom ogradom preko rova vrelovodnog kanala.</t>
  </si>
  <si>
    <t xml:space="preserve">Investitor je obavezan da obezbedi Elaborat tehničkog regulisanja saobraćaja. Izvođač građevinskih radova je obavezan da obezbedi i postavi saobraćajnu signalizaciju. U periodu izvođenja radova, sve do dovođenja površina u tehnički ispravno stanje, Izvođač je obavezan da održava postavljenu signalizaciju u ispravnom stanju. </t>
  </si>
  <si>
    <t>Nabavka materijala, izrada i montaža gradilišne table pravougaonog oblika dimenzija 200x300x20cm. Tabla se izrađuje od četvrtastih kutijastih profila i pocinkovanog lima,  a postavlja se na čeličnim nosačima odgovarajuće nosivosti fundiranim u beton. Sadržaj table se ispisuje na srpskom jeziku, ćiriličnim pismom, slovima primerene veličine. Ako se u toku radova tabla ošteti izvođač radova je u obavezi da je zameni novom tablom (ne obračunava se posebno). Cenom obuhvatiti i prikaz objekta u koloru na 1/3 površine table i tekstom u svemu prema Pravilniku o izgledu, sadržini i mestu postavljanja gradilišne table (Sl.glasnik RS br.22/2015).</t>
  </si>
  <si>
    <t>R E K A P I T U L A C I J A</t>
  </si>
  <si>
    <t>Građevinski radovi</t>
  </si>
  <si>
    <t xml:space="preserve">Mašinsko-izlaterski radovi                                                                                                                                                                              </t>
  </si>
  <si>
    <t>Pozicijom obuhvatiti blindiranje vrelovoda na mestima ukrštanja sa novoprojektovanom trasom, kao i blindiranje vrelovoda u šahtovima koji se demontiraju, a nalaze se van zone rekonstrukcije. Blindiranje se vrši limom debljine 2mm. Blinde zatvaraju krajeve cevi koje ostaju u zemlji, zbog mogućnosti ulaska zemlje u cevi i sleganja tla.
Na mestima gde se povezuje stari vrelovod i novi,stare cevi očistiti i pripremiti za zavarivanje.</t>
  </si>
  <si>
    <r>
      <rPr>
        <b/>
        <i/>
        <sz val="11"/>
        <rFont val="Calibri"/>
        <family val="2"/>
        <scheme val="minor"/>
      </rPr>
      <t>Demontaža vrelovoda</t>
    </r>
    <r>
      <rPr>
        <i/>
        <sz val="11"/>
        <rFont val="Calibri"/>
        <family val="2"/>
        <scheme val="minor"/>
      </rPr>
      <t xml:space="preserve">,  vođenog u "lebitu" (bitumenskoj izolacionoj masi) u oblozi od crnog lima ili betonskom kanalu (cevi izolovane mineralnom vunom) ili predizolovane cevi.                                                 
Stavkom obuhvatiti transport očišćenih cevi, armatura i čeličnih nosača u magacin Investitora (lokacija Novi Sad) i o tome sačiniti zapisnik. 
Demontirane očišćene cevi seći na maksimalnu dužinu od 5m.
Lebit i mineralnu vunu, odložiti na otpad prema </t>
    </r>
    <r>
      <rPr>
        <b/>
        <i/>
        <sz val="11"/>
        <rFont val="Calibri"/>
        <family val="2"/>
        <scheme val="minor"/>
      </rPr>
      <t xml:space="preserve">Zakonu o upravljanju otpadom </t>
    </r>
    <r>
      <rPr>
        <i/>
        <sz val="11"/>
        <rFont val="Calibri"/>
        <family val="2"/>
        <scheme val="minor"/>
      </rPr>
      <t xml:space="preserve">i Naručiocu dostaviti </t>
    </r>
    <r>
      <rPr>
        <b/>
        <i/>
        <sz val="11"/>
        <rFont val="Calibri"/>
        <family val="2"/>
        <scheme val="minor"/>
      </rPr>
      <t>dokument o kretanju</t>
    </r>
    <r>
      <rPr>
        <i/>
        <sz val="11"/>
        <rFont val="Calibri"/>
        <family val="2"/>
        <scheme val="minor"/>
      </rPr>
      <t xml:space="preserve"> </t>
    </r>
    <r>
      <rPr>
        <b/>
        <i/>
        <sz val="11"/>
        <rFont val="Calibri"/>
        <family val="2"/>
        <scheme val="minor"/>
      </rPr>
      <t xml:space="preserve">otpada (dobija se kod Naručioca) </t>
    </r>
    <r>
      <rPr>
        <i/>
        <sz val="11"/>
        <rFont val="Calibri"/>
        <family val="2"/>
        <scheme val="minor"/>
      </rPr>
      <t xml:space="preserve">ili u slučaju potrebe (po pismenom nalogu stručnog nadzora) "lebit" koji je skinut sa postojećih cevi naliti gde je potrebno.
</t>
    </r>
    <r>
      <rPr>
        <b/>
        <i/>
        <sz val="11"/>
        <rFont val="Calibri"/>
        <family val="2"/>
        <scheme val="minor"/>
      </rPr>
      <t>-mineralna vuna</t>
    </r>
    <r>
      <rPr>
        <i/>
        <sz val="11"/>
        <rFont val="Calibri"/>
        <family val="2"/>
        <scheme val="minor"/>
      </rPr>
      <t xml:space="preserve"> je klasifikovana kao OPASAN otpad i i njega mora da zbrine sa gradilišta preduzeće ovlašćenoza ovu vrstu posla.
</t>
    </r>
    <r>
      <rPr>
        <b/>
        <i/>
        <sz val="11"/>
        <rFont val="Calibri"/>
        <family val="2"/>
        <scheme val="minor"/>
      </rPr>
      <t>-"lebit"</t>
    </r>
    <r>
      <rPr>
        <i/>
        <sz val="11"/>
        <rFont val="Calibri"/>
        <family val="2"/>
        <scheme val="minor"/>
      </rPr>
      <t xml:space="preserve"> je klasifikovan kao ŠTETAN otpad i njega na gradsku deponiju može odneti Izvođač radova.</t>
    </r>
    <r>
      <rPr>
        <i/>
        <sz val="11"/>
        <color rgb="FFFF0000"/>
        <rFont val="Calibri"/>
        <family val="2"/>
        <scheme val="minor"/>
      </rPr>
      <t xml:space="preserve">
</t>
    </r>
    <r>
      <rPr>
        <i/>
        <sz val="11"/>
        <rFont val="Calibri"/>
        <family val="2"/>
        <scheme val="minor"/>
      </rPr>
      <t xml:space="preserve">U cenu uračunati demontažu čeličnih profila koji se koriste za fiksne tačke i klizne oslonce.
Sve troškove zbrinjavanja otpada snosi Izvođač radova.
</t>
    </r>
  </si>
  <si>
    <r>
      <rPr>
        <b/>
        <i/>
        <sz val="11"/>
        <rFont val="Calibri"/>
        <family val="2"/>
        <scheme val="minor"/>
      </rPr>
      <t xml:space="preserve">Demontaža postojećeg  vrelovoda unutar podstanice i objekta do granice projekta. </t>
    </r>
    <r>
      <rPr>
        <i/>
        <sz val="11"/>
        <rFont val="Calibri"/>
        <family val="2"/>
        <scheme val="minor"/>
      </rPr>
      <t>Pozicijom obuhvatiti demontažu čeličnih cevi, lukova, redukcija, izolacije kao i postojećih RZV ventila, kratke veze i odzraka u podstanici ili podrumu objekta.
Obračun po mTr demontiranog vrelovo .Cevi se seku na maksimalnu dužinu 5m, a demontiranu opremu transportovati do skladišta Investitora.Obračun po metru demontirane trase.</t>
    </r>
  </si>
  <si>
    <r>
      <t xml:space="preserve">Demontaža opreme postojećeg </t>
    </r>
    <r>
      <rPr>
        <b/>
        <i/>
        <sz val="11"/>
        <rFont val="Calibri"/>
        <family val="2"/>
        <scheme val="minor"/>
      </rPr>
      <t>šahta br. 430, 986</t>
    </r>
    <r>
      <rPr>
        <i/>
        <sz val="11"/>
        <rFont val="Calibri"/>
        <family val="2"/>
        <scheme val="minor"/>
      </rPr>
      <t xml:space="preserve"> koja se sastoji od:</t>
    </r>
  </si>
  <si>
    <r>
      <t xml:space="preserve">Nabavka, isporuka i montaža </t>
    </r>
    <r>
      <rPr>
        <b/>
        <i/>
        <sz val="11"/>
        <rFont val="Arial"/>
        <family val="2"/>
        <charset val="238"/>
      </rPr>
      <t xml:space="preserve">predizolovanih čeličnih cevi </t>
    </r>
    <r>
      <rPr>
        <i/>
        <sz val="11"/>
        <rFont val="Arial"/>
        <family val="2"/>
      </rPr>
      <t>(sa atestima proizvođača) sa ugrađenim kablovima za detekciju vlage cevne mreže, temperaturnog režima 130</t>
    </r>
    <r>
      <rPr>
        <i/>
        <vertAlign val="superscript"/>
        <sz val="11"/>
        <rFont val="Arial"/>
        <family val="2"/>
        <charset val="238"/>
      </rPr>
      <t>o</t>
    </r>
    <r>
      <rPr>
        <i/>
        <sz val="11"/>
        <rFont val="Arial"/>
        <family val="2"/>
      </rPr>
      <t>C. Predizolovane cevi moraju biti usaglašene sa zahtevima  SRPS EN 253.  Pre početka radova Izvođač radova dostavlja Tehnologiju zavarivanja.
Cevi nazivnog prečnika DN80 i manje se isporučuju u dužini od 6m, a nazivnog prečnika DN100 i veće u dužini od 12m.
U cenu uračinati nivelaciju vrelovoda gredicama od stiropora ili džakovima napunjenim peskom.Čelik oznake P235GH . 
Zahtevi za ispruku čelika prema SRPS EN 10217-2 ili SRPS EN 10217-5 ili SRPS EN 10216-2 .
Obračun po dužnom metru cevi.</t>
    </r>
  </si>
  <si>
    <r>
      <t>Nabavka isporuka i montaža</t>
    </r>
    <r>
      <rPr>
        <b/>
        <i/>
        <sz val="11"/>
        <rFont val="Arial"/>
        <family val="2"/>
        <charset val="238"/>
      </rPr>
      <t xml:space="preserve"> predizolovanih cevnih lukova</t>
    </r>
    <r>
      <rPr>
        <i/>
        <sz val="11"/>
        <rFont val="Arial"/>
        <family val="2"/>
      </rPr>
      <t xml:space="preserve"> R=1,5D (sa atestima proizvođača), sa ugrađenim el. kablovima za kontrolu cevne mreže, temp. režima 130</t>
    </r>
    <r>
      <rPr>
        <i/>
        <vertAlign val="superscript"/>
        <sz val="11"/>
        <rFont val="Arial"/>
        <family val="2"/>
        <charset val="238"/>
      </rPr>
      <t>o</t>
    </r>
    <r>
      <rPr>
        <i/>
        <sz val="11"/>
        <rFont val="Arial"/>
        <family val="2"/>
      </rPr>
      <t xml:space="preserve">C (dugi </t>
    </r>
    <r>
      <rPr>
        <b/>
        <i/>
        <sz val="11"/>
        <rFont val="Arial"/>
        <family val="2"/>
        <charset val="238"/>
      </rPr>
      <t>lukovi 1mx1m) - LB</t>
    </r>
    <r>
      <rPr>
        <i/>
        <sz val="11"/>
        <rFont val="Arial"/>
        <family val="2"/>
      </rPr>
      <t>. Predizolovani  lukovi moraju biti usaglašeni sa zahtevima SRPS EN 448.Čelik oznake P235GH.
Zahtevi za ispruku čelika prema SRPS EN 10217-2 ili SRPS EN 10217-5 ili SRPS EN 10216-2.</t>
    </r>
  </si>
  <si>
    <r>
      <rPr>
        <b/>
        <sz val="11"/>
        <rFont val="Arial"/>
        <family val="2"/>
      </rPr>
      <t>α</t>
    </r>
    <r>
      <rPr>
        <b/>
        <i/>
        <sz val="11"/>
        <rFont val="Arial"/>
        <family val="2"/>
      </rPr>
      <t>=90</t>
    </r>
    <r>
      <rPr>
        <b/>
        <i/>
        <vertAlign val="superscript"/>
        <sz val="11"/>
        <rFont val="Arial"/>
        <family val="2"/>
      </rPr>
      <t>o</t>
    </r>
  </si>
  <si>
    <r>
      <t>α=85</t>
    </r>
    <r>
      <rPr>
        <b/>
        <sz val="11"/>
        <rFont val="Arial"/>
        <family val="2"/>
      </rPr>
      <t>°</t>
    </r>
  </si>
  <si>
    <r>
      <t>α=75</t>
    </r>
    <r>
      <rPr>
        <b/>
        <sz val="11"/>
        <rFont val="Arial"/>
        <family val="2"/>
      </rPr>
      <t>°</t>
    </r>
  </si>
  <si>
    <r>
      <t xml:space="preserve">Nabavka, isporuka i montaža </t>
    </r>
    <r>
      <rPr>
        <b/>
        <i/>
        <sz val="11"/>
        <rFont val="Arial"/>
        <family val="2"/>
        <charset val="238"/>
      </rPr>
      <t>predizolovanog paralelnog ogranka (PA)</t>
    </r>
    <r>
      <rPr>
        <i/>
        <sz val="11"/>
        <rFont val="Arial"/>
        <family val="2"/>
        <charset val="238"/>
      </rPr>
      <t xml:space="preserve"> sa ugrađenim el. kablovima za kontrolu cevne cevne mreže temperaturskog režima 130</t>
    </r>
    <r>
      <rPr>
        <i/>
        <vertAlign val="superscript"/>
        <sz val="11"/>
        <rFont val="Arial"/>
        <family val="2"/>
        <charset val="238"/>
      </rPr>
      <t>o</t>
    </r>
    <r>
      <rPr>
        <i/>
        <sz val="11"/>
        <rFont val="Arial"/>
        <family val="2"/>
        <charset val="238"/>
      </rPr>
      <t>C (sa atestima proizvođača). Predizolovani elementi moraju biti usaglašeni sa zahtevima SRPS EN 448. Čelik oznake P235GH.
Dimenzije krakova su:  Lmin=1000mm, za projektnu klasu "B" (DN≤DN300) i
 Lmin=1500mm, za projektnu klasu "C" (DN&gt;DN300).</t>
    </r>
  </si>
  <si>
    <r>
      <t xml:space="preserve">Nabavka, isporuka i montaža </t>
    </r>
    <r>
      <rPr>
        <b/>
        <i/>
        <sz val="11"/>
        <rFont val="Arial"/>
        <family val="2"/>
        <charset val="238"/>
      </rPr>
      <t xml:space="preserve"> predizolov. etažnog ogranka (T 45 </t>
    </r>
    <r>
      <rPr>
        <b/>
        <i/>
        <vertAlign val="superscript"/>
        <sz val="11"/>
        <rFont val="Arial"/>
        <family val="2"/>
        <charset val="238"/>
      </rPr>
      <t>o</t>
    </r>
    <r>
      <rPr>
        <b/>
        <i/>
        <sz val="11"/>
        <rFont val="Arial"/>
        <family val="2"/>
        <charset val="238"/>
      </rPr>
      <t>C)</t>
    </r>
    <r>
      <rPr>
        <i/>
        <sz val="11"/>
        <rFont val="Arial"/>
        <family val="2"/>
      </rPr>
      <t xml:space="preserve"> sa ugrađenim el. kablovima za kontrolu cevne cevne mreže temp. režima 130</t>
    </r>
    <r>
      <rPr>
        <i/>
        <vertAlign val="superscript"/>
        <sz val="11"/>
        <rFont val="Arial"/>
        <family val="2"/>
        <charset val="238"/>
      </rPr>
      <t>o</t>
    </r>
    <r>
      <rPr>
        <i/>
        <sz val="11"/>
        <rFont val="Arial"/>
        <family val="2"/>
      </rPr>
      <t xml:space="preserve">C (sa atestima proiz). Predizolovani elementi moraju biti usaglašeni sa zahtevima SRPS EN 448. </t>
    </r>
  </si>
  <si>
    <r>
      <rPr>
        <b/>
        <i/>
        <sz val="11"/>
        <rFont val="Arial"/>
        <family val="2"/>
        <charset val="238"/>
      </rPr>
      <t xml:space="preserve">Nabavka, isporuka i montaža  predizolovane kombinovane zaporne armature, </t>
    </r>
    <r>
      <rPr>
        <i/>
        <sz val="11"/>
        <rFont val="Arial"/>
        <family val="2"/>
        <charset val="238"/>
      </rPr>
      <t>(standardna debljina izolacije), sa ugrađenim el. kablovima za kontrolu cevne mreže temp. režima 130</t>
    </r>
    <r>
      <rPr>
        <i/>
        <vertAlign val="superscript"/>
        <sz val="11"/>
        <rFont val="Arial"/>
        <family val="2"/>
        <charset val="238"/>
      </rPr>
      <t>o</t>
    </r>
    <r>
      <rPr>
        <i/>
        <sz val="11"/>
        <rFont val="Arial"/>
        <family val="2"/>
        <charset val="238"/>
      </rPr>
      <t>C. Isporukom obuhvatiti i zaštitnu cev sa zaštitnom kapom i laminatom i T-ključ. Predizolovani elementi moraju biti usaglašenI sa zahtevima SRPS EN 448. Čelik oznake P235GH.
Dimenzije kombinovane predizolovane kuglaste slavine su:  
L=1500mm, za projektnu klasu "B" (DN≤DN300) , a dimenzije kombinovane predizolovane kuglaste slavine za projektnu klasu "C" (DN&gt;DN300) su L=min 2000mm. 
Ventili za odzraku moraju biti fabrički zavareni i hidro-termički izolovani (pur-pehd) - navojni spojevi, naknadna ugradnja i izolacija nisu dozvoljeni.
Zaporna armatura veća od DN 200 isporučuje se sa ugrađenim reduktorom .
Kombinovane kuglaste slavine do DN200 (uključujući i DN200) treba da budu tipa punog preseka lopte, a od DN250 sa redukovanom loptom za jednu dimenziju manje u odnosu na nominalni prečnik.</t>
    </r>
  </si>
  <si>
    <r>
      <t>Nabavka, isporuka i montaža</t>
    </r>
    <r>
      <rPr>
        <b/>
        <i/>
        <sz val="11"/>
        <rFont val="Arial"/>
        <family val="2"/>
        <charset val="238"/>
      </rPr>
      <t xml:space="preserve"> predizolov. redukcionog komada</t>
    </r>
    <r>
      <rPr>
        <i/>
        <sz val="11"/>
        <rFont val="Arial"/>
        <family val="2"/>
      </rPr>
      <t xml:space="preserve"> (standardna debljina izolacije) sa ugrađenim el. kablovima za kontrolu cevne mreže temperat. režima 130</t>
    </r>
    <r>
      <rPr>
        <i/>
        <vertAlign val="superscript"/>
        <sz val="11"/>
        <rFont val="Arial"/>
        <family val="2"/>
      </rPr>
      <t>o</t>
    </r>
    <r>
      <rPr>
        <i/>
        <sz val="11"/>
        <rFont val="Arial"/>
        <family val="2"/>
      </rPr>
      <t xml:space="preserve">C. Predizolovani elementi moraju biti usaglašeni sa zahtevima SRPS EN 448. </t>
    </r>
  </si>
  <si>
    <r>
      <rPr>
        <b/>
        <i/>
        <sz val="11"/>
        <rFont val="Arial"/>
        <family val="2"/>
        <charset val="238"/>
      </rPr>
      <t xml:space="preserve">Nabavka, isporuka i montaža  jednododelne termoskupljajuće spojnice </t>
    </r>
    <r>
      <rPr>
        <i/>
        <sz val="11"/>
        <rFont val="Arial"/>
        <family val="2"/>
      </rPr>
      <t>koja se sastoji iz:
- PEHD obložna cev
- PEHD tremoskupljajuća spojnica
- Zaptivna traka
- Otvori za punjenje
- Odušak sa zaptivnim čepom
- PUR pena komponenta A
- PUR pena komponenta B
Oprema treba da bude izvedene su u svemu prema SRPS EN 489.</t>
    </r>
    <r>
      <rPr>
        <b/>
        <i/>
        <sz val="11"/>
        <rFont val="Arial"/>
        <family val="2"/>
        <charset val="238"/>
      </rPr>
      <t xml:space="preserve"> U cenu uračunati upotrebu ekstrudera ako se ukaže potreba za  izradu spojnica po meri.</t>
    </r>
  </si>
  <si>
    <r>
      <t>Nabavka, isporuka i montaža  elemenata za zaptivanje  predizolovanog cevovoda na</t>
    </r>
    <r>
      <rPr>
        <b/>
        <i/>
        <sz val="11"/>
        <rFont val="Arial"/>
        <family val="2"/>
        <charset val="238"/>
      </rPr>
      <t xml:space="preserve"> prolazu kroz pregradu (DR).</t>
    </r>
  </si>
  <si>
    <r>
      <rPr>
        <b/>
        <i/>
        <sz val="11"/>
        <rFont val="Arial"/>
        <family val="2"/>
        <charset val="238"/>
      </rPr>
      <t>Nabavka, isporuka i montaža zaptivnog uloška (ZK) - završne kape</t>
    </r>
    <r>
      <rPr>
        <i/>
        <sz val="11"/>
        <rFont val="Arial"/>
        <family val="2"/>
      </rPr>
      <t>, na spoju između predizolovane i čelične cevi.</t>
    </r>
  </si>
  <si>
    <r>
      <rPr>
        <b/>
        <i/>
        <sz val="11"/>
        <rFont val="Arial"/>
        <family val="2"/>
        <charset val="238"/>
      </rPr>
      <t xml:space="preserve">Nabavka, isporuka i montaža  PE elastičnih obloga, </t>
    </r>
    <r>
      <rPr>
        <i/>
        <sz val="11"/>
        <rFont val="Arial"/>
        <family val="2"/>
      </rPr>
      <t xml:space="preserve"> za kompenzaciju toplotnih dilatacija.</t>
    </r>
  </si>
  <si>
    <r>
      <rPr>
        <b/>
        <i/>
        <sz val="11"/>
        <rFont val="Arial"/>
        <family val="2"/>
        <charset val="238"/>
      </rPr>
      <t xml:space="preserve">Nabavka, isporuka i montaža  laminata </t>
    </r>
    <r>
      <rPr>
        <i/>
        <sz val="11"/>
        <rFont val="Arial"/>
        <family val="2"/>
      </rPr>
      <t>za obavijanje kompenzacionih jastuka.</t>
    </r>
  </si>
  <si>
    <r>
      <t>Obračun po m</t>
    </r>
    <r>
      <rPr>
        <i/>
        <vertAlign val="superscript"/>
        <sz val="11"/>
        <rFont val="Arial"/>
        <family val="2"/>
        <charset val="238"/>
      </rPr>
      <t>2</t>
    </r>
    <r>
      <rPr>
        <i/>
        <sz val="11"/>
        <rFont val="Arial"/>
        <family val="2"/>
      </rPr>
      <t>.</t>
    </r>
  </si>
  <si>
    <r>
      <t>m</t>
    </r>
    <r>
      <rPr>
        <i/>
        <vertAlign val="superscript"/>
        <sz val="11"/>
        <rFont val="Arial"/>
        <family val="2"/>
      </rPr>
      <t>2</t>
    </r>
  </si>
  <si>
    <r>
      <rPr>
        <b/>
        <i/>
        <sz val="11"/>
        <rFont val="Arial"/>
        <family val="2"/>
        <charset val="238"/>
      </rPr>
      <t>Nabavka, isporuka i montaža  ravnih zapornih ventila</t>
    </r>
    <r>
      <rPr>
        <i/>
        <sz val="11"/>
        <rFont val="Arial"/>
        <family val="2"/>
      </rPr>
      <t xml:space="preserve"> sa kontra prirubnicama i elementima prirubničkog spoja, nazivnog pritiska PN16.
Konstrukcija je u skladu sa SRPS EN 13709. Kućište ravnih zapornih ventila je ravno sa prirubnicama na kraju, izrađeno od kvalitetnog sivog liva, sa ugradno dužinom prema standardu SRPS EN 558-1, Red 1. Priključne mere prirubnica su prema SRPS EN 1092-1, Tip B.</t>
    </r>
  </si>
  <si>
    <r>
      <t xml:space="preserve">Nabavka, isporuka i montaža  </t>
    </r>
    <r>
      <rPr>
        <b/>
        <i/>
        <sz val="11"/>
        <rFont val="Arial"/>
        <family val="2"/>
        <charset val="238"/>
      </rPr>
      <t>čeličnih bešavnih cevi</t>
    </r>
    <r>
      <rPr>
        <i/>
        <sz val="11"/>
        <rFont val="Arial"/>
        <family val="2"/>
      </rPr>
      <t xml:space="preserve"> po SRPS EN 10220, materijal P235GH , dokument o kontrolisanju mora se izdati u skladu sa SRPS EN 10204.
Zahtevi za isporuku čelika SRPS EN10216-2</t>
    </r>
  </si>
  <si>
    <r>
      <rPr>
        <b/>
        <i/>
        <sz val="11"/>
        <rFont val="Arial"/>
        <family val="2"/>
        <charset val="238"/>
      </rPr>
      <t>Nabavka, isporuka i montaža  cevnih redukcija</t>
    </r>
    <r>
      <rPr>
        <i/>
        <sz val="11"/>
        <rFont val="Arial"/>
        <family val="2"/>
      </rPr>
      <t xml:space="preserve"> izvedene po standardu SRPS EN 10253. Dozvoljeno odstupanje mera redukcija prema SRPS EN 10253.Zahtevi za isporuku čelika SRPS EN10216-2, Čelik oznake P235GH.</t>
    </r>
  </si>
  <si>
    <r>
      <rPr>
        <b/>
        <i/>
        <sz val="11"/>
        <rFont val="Arial"/>
        <family val="2"/>
        <charset val="238"/>
      </rPr>
      <t>Nabavka, isporuka i montaža  hamburških lukova 90</t>
    </r>
    <r>
      <rPr>
        <b/>
        <i/>
        <vertAlign val="superscript"/>
        <sz val="11"/>
        <rFont val="Arial"/>
        <family val="2"/>
        <charset val="238"/>
      </rPr>
      <t>o</t>
    </r>
    <r>
      <rPr>
        <b/>
        <i/>
        <sz val="11"/>
        <rFont val="Arial"/>
        <family val="2"/>
        <charset val="238"/>
      </rPr>
      <t xml:space="preserve">, </t>
    </r>
    <r>
      <rPr>
        <i/>
        <sz val="11"/>
        <rFont val="Arial"/>
        <family val="2"/>
        <charset val="238"/>
      </rPr>
      <t>od čeličnih bešavnih cevi, prema SRPS EN 10253. R=1,5D.Čelik P235GH.
Zahtevi za isporuku čelika SRPS EN10216-2</t>
    </r>
  </si>
  <si>
    <r>
      <rPr>
        <b/>
        <i/>
        <sz val="11"/>
        <rFont val="Arial"/>
        <family val="2"/>
        <charset val="238"/>
      </rPr>
      <t>Nabavka, isporuka i montaža  kliznih oslonaca</t>
    </r>
    <r>
      <rPr>
        <i/>
        <sz val="11"/>
        <rFont val="Arial"/>
        <family val="2"/>
      </rPr>
      <t xml:space="preserve"> za nošenje predizolovanih i čeličnih bešavnih cevi u podstanici.</t>
    </r>
  </si>
  <si>
    <r>
      <t xml:space="preserve">Nabavka, isporuka i montaža </t>
    </r>
    <r>
      <rPr>
        <b/>
        <i/>
        <sz val="11"/>
        <rFont val="Arial"/>
        <family val="2"/>
        <charset val="238"/>
      </rPr>
      <t>odzračnih posuda DN100 x 150mm</t>
    </r>
    <r>
      <rPr>
        <i/>
        <sz val="11"/>
        <rFont val="Arial"/>
        <family val="2"/>
      </rPr>
      <t>, sa  konveksnim dancima i RZV DN15, PN16 (zajedno sa prirubničim spojem) i cevima Ø21,3 x 2,0mm - 6 m.</t>
    </r>
  </si>
  <si>
    <r>
      <rPr>
        <b/>
        <i/>
        <sz val="11"/>
        <rFont val="Arial"/>
        <family val="2"/>
        <charset val="238"/>
      </rPr>
      <t>Ispitivanje vrelovoda na čvrstoću i nepropusnost</t>
    </r>
    <r>
      <rPr>
        <i/>
        <sz val="11"/>
        <rFont val="Arial"/>
        <family val="2"/>
      </rPr>
      <t>, u svemu prema Pravilima o radu JKP Novosadska toplana:</t>
    </r>
  </si>
  <si>
    <r>
      <rPr>
        <b/>
        <i/>
        <sz val="11"/>
        <rFont val="Arial"/>
        <family val="2"/>
        <charset val="238"/>
      </rPr>
      <t>Radovi na povezivanju žica</t>
    </r>
    <r>
      <rPr>
        <i/>
        <sz val="11"/>
        <rFont val="Arial"/>
        <family val="2"/>
        <charset val="238"/>
      </rPr>
      <t xml:space="preserve"> za detekciju vlage vrelovoda:
Završetak za el. vodove tip: VE (antenice). Povezivanje svih žica za detekciju curenja pomoću standardnih spojnica (buksne) i držača za žice (odstojnik). Na VE antenicama obavezno označiti koja je žica žuta (nekalajisana)  i  bela (kalajisana).
Obaveza izvođača je da dostavi šematski prikaz povezivanja žica za detekciju curenja. Na šemi povezivanja, izvođač radova je dužan da naznači ukupnu dužinu trase koja je povezana u celinu.</t>
    </r>
  </si>
  <si>
    <r>
      <rPr>
        <b/>
        <i/>
        <sz val="11"/>
        <rFont val="Arial"/>
        <family val="2"/>
        <charset val="238"/>
      </rPr>
      <t>Radiografsko snimanje zavarenih spojeva</t>
    </r>
    <r>
      <rPr>
        <i/>
        <sz val="11"/>
        <rFont val="Arial"/>
        <family val="2"/>
        <charset val="238"/>
      </rPr>
      <t xml:space="preserve"> od strane ovlašćenog preduzeća od Akreditacionog tela Srbije, prema pismenom nalogu Nadzornog organa. 
Izvođač se obavezuje da dostavi Investitoru šemu zavarenih spojeva.
- Kvalitet zavarenog spoja prema SRPS EN ISO 5817 je nivo „B“ (BE)</t>
    </r>
  </si>
  <si>
    <r>
      <rPr>
        <b/>
        <i/>
        <sz val="11"/>
        <rFont val="Arial"/>
        <family val="2"/>
        <charset val="238"/>
      </rPr>
      <t xml:space="preserve">Penetrantsko ispitivanje zavarenih spojeva </t>
    </r>
    <r>
      <rPr>
        <i/>
        <sz val="11"/>
        <rFont val="Arial"/>
        <family val="2"/>
      </rPr>
      <t>od strane ovlašćenog preduzeća od Akreditacionog tela Srbije, prema pismenom nalogu Nadzornog organa</t>
    </r>
    <r>
      <rPr>
        <b/>
        <i/>
        <sz val="11"/>
        <rFont val="Arial"/>
        <family val="2"/>
        <charset val="238"/>
      </rPr>
      <t xml:space="preserve">.
</t>
    </r>
    <r>
      <rPr>
        <i/>
        <sz val="11"/>
        <rFont val="Arial"/>
        <family val="2"/>
        <charset val="238"/>
      </rPr>
      <t xml:space="preserve"> Izvođač se obavezuje da dostavi Investitoru šemu zavarenih spojeva.</t>
    </r>
  </si>
  <si>
    <r>
      <rPr>
        <b/>
        <i/>
        <sz val="11"/>
        <rFont val="Arial"/>
        <family val="2"/>
        <charset val="238"/>
      </rPr>
      <t>Čišćenje cevi</t>
    </r>
    <r>
      <rPr>
        <i/>
        <sz val="11"/>
        <rFont val="Arial"/>
        <family val="2"/>
        <charset val="238"/>
      </rPr>
      <t xml:space="preserve"> od rđe, nečistoće i farbanje istih dvokomponentnom bojom otpornom do 150</t>
    </r>
    <r>
      <rPr>
        <i/>
        <vertAlign val="superscript"/>
        <sz val="11"/>
        <rFont val="Arial"/>
        <family val="2"/>
        <charset val="238"/>
      </rPr>
      <t>o</t>
    </r>
    <r>
      <rPr>
        <i/>
        <sz val="11"/>
        <rFont val="Arial"/>
        <family val="2"/>
        <charset val="238"/>
      </rPr>
      <t xml:space="preserve">C. Farbanje izvršiti u dva premaza. Ovom stavkom obuhvatiti farbanje zavarenih spojeva sa predizolovanim cevima. </t>
    </r>
  </si>
  <si>
    <r>
      <t>Obračun po m</t>
    </r>
    <r>
      <rPr>
        <i/>
        <vertAlign val="superscript"/>
        <sz val="11"/>
        <rFont val="Arial"/>
        <family val="2"/>
      </rPr>
      <t>2</t>
    </r>
  </si>
  <si>
    <r>
      <rPr>
        <b/>
        <i/>
        <sz val="11"/>
        <rFont val="Arial"/>
        <family val="2"/>
        <charset val="238"/>
      </rPr>
      <t xml:space="preserve">Izolacija vrelovoda </t>
    </r>
    <r>
      <rPr>
        <i/>
        <sz val="11"/>
        <rFont val="Arial"/>
        <family val="2"/>
        <charset val="238"/>
      </rPr>
      <t>u toplotnoj podstanici i podrumu, mineralnom vunom deblj. 50mm, u oblozi od al. lima debljine 0,8 mm.</t>
    </r>
  </si>
  <si>
    <r>
      <t>Obračun po m</t>
    </r>
    <r>
      <rPr>
        <vertAlign val="superscript"/>
        <sz val="11"/>
        <color indexed="8"/>
        <rFont val="Calibri"/>
        <family val="2"/>
        <scheme val="minor"/>
      </rPr>
      <t>2</t>
    </r>
    <r>
      <rPr>
        <sz val="11"/>
        <color indexed="8"/>
        <rFont val="Calibri"/>
        <family val="2"/>
        <scheme val="minor"/>
      </rPr>
      <t>.</t>
    </r>
  </si>
  <si>
    <r>
      <t>m</t>
    </r>
    <r>
      <rPr>
        <vertAlign val="superscript"/>
        <sz val="11"/>
        <color indexed="8"/>
        <rFont val="Calibri"/>
        <family val="2"/>
        <scheme val="minor"/>
      </rPr>
      <t>2</t>
    </r>
  </si>
  <si>
    <r>
      <t>Rušenje postojećih površina pešačke staze od betonskih (behaton) ploča 6cm, ukupna debljina sloja cca 25cm (betonske ploče, pesak ili kamena frakcija i tampon od tucanika). Ploče očistiti, utovariti, prevesti i odložiti na gradilišnu deponiju radi ponovne ugradnje. Šut utovariti u vozilo za transport i odvesti na gradsku deponiju. Obavezan upis količine deponovanih betonskih</t>
    </r>
    <r>
      <rPr>
        <sz val="11"/>
        <color indexed="10"/>
        <rFont val="Calibri"/>
        <family val="2"/>
        <scheme val="minor"/>
      </rPr>
      <t xml:space="preserve"> </t>
    </r>
    <r>
      <rPr>
        <sz val="11"/>
        <rFont val="Calibri"/>
        <family val="2"/>
        <scheme val="minor"/>
      </rPr>
      <t>ploča u građevinski dnevnik.</t>
    </r>
  </si>
  <si>
    <r>
      <t>Obračun po m</t>
    </r>
    <r>
      <rPr>
        <vertAlign val="superscript"/>
        <sz val="11"/>
        <rFont val="Calibri"/>
        <family val="2"/>
        <scheme val="minor"/>
      </rPr>
      <t>2.</t>
    </r>
  </si>
  <si>
    <r>
      <t>m</t>
    </r>
    <r>
      <rPr>
        <vertAlign val="superscript"/>
        <sz val="11"/>
        <rFont val="Calibri"/>
        <family val="2"/>
        <scheme val="minor"/>
      </rPr>
      <t>2</t>
    </r>
  </si>
  <si>
    <r>
      <t>Obračun po m</t>
    </r>
    <r>
      <rPr>
        <vertAlign val="superscript"/>
        <sz val="11"/>
        <rFont val="Calibri"/>
        <family val="2"/>
        <scheme val="minor"/>
      </rPr>
      <t>3</t>
    </r>
  </si>
  <si>
    <r>
      <t>m</t>
    </r>
    <r>
      <rPr>
        <vertAlign val="superscript"/>
        <sz val="11"/>
        <rFont val="Calibri"/>
        <family val="2"/>
        <scheme val="minor"/>
      </rPr>
      <t>3</t>
    </r>
  </si>
  <si>
    <r>
      <t>Obračun po m</t>
    </r>
    <r>
      <rPr>
        <vertAlign val="superscript"/>
        <sz val="11"/>
        <rFont val="Calibri"/>
        <family val="2"/>
        <scheme val="minor"/>
      </rPr>
      <t>3</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</si>
</sst>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_(* #,##0.00_);_(* \(#,##0.00\);_(* &quot;-&quot;??_);_(@_)"/>
    <numFmt numFmtId="166" formatCode="#,##0.0"/>
    <numFmt numFmtId="167" formatCode="0.0"/>
    <numFmt numFmtId="170" formatCode="###\ ##0.00"/>
    <numFmt numFmtId="171" formatCode="_-* #,##0.00\ [$Din.-C1A]_-;\-* #,##0.00\ [$Din.-C1A]_-;_-* \-??\ [$Din.-C1A]_-;_-@_-"/>
    <numFmt numFmtId="172" formatCode="#,##0\ _D_i_n_."/>
  </numFmts>
  <fonts count="65">
    <font>
      <sz val="10"/>
      <name val="Arial"/>
      <family val="2"/>
    </font>
    <font>
      <sz val="10"/>
      <name val="Arial"/>
      <family val="2"/>
    </font>
    <font>
      <sz val="10"/>
      <name val="CTimesRoman"/>
    </font>
    <font>
      <b/>
      <sz val="8"/>
      <color indexed="81"/>
      <name val="Tahoma"/>
      <family val="2"/>
    </font>
    <font>
      <b/>
      <sz val="12"/>
      <name val="Arial"/>
      <family val="2"/>
    </font>
    <font>
      <sz val="12"/>
      <name val="Arial"/>
      <family val="2"/>
    </font>
    <font>
      <sz val="10"/>
      <name val="Arial"/>
      <family val="2"/>
      <charset val="238"/>
    </font>
    <font>
      <vertAlign val="superscript"/>
      <sz val="12"/>
      <name val="Arial"/>
      <family val="2"/>
    </font>
    <font>
      <b/>
      <sz val="12"/>
      <name val="Arial"/>
      <family val="2"/>
      <charset val="238"/>
    </font>
    <font>
      <sz val="12"/>
      <name val="Arial"/>
      <family val="2"/>
      <charset val="238"/>
    </font>
    <font>
      <sz val="7"/>
      <name val="Arial"/>
      <family val="2"/>
    </font>
    <font>
      <vertAlign val="superscript"/>
      <sz val="12"/>
      <name val="Arial"/>
      <family val="2"/>
      <charset val="238"/>
    </font>
    <font>
      <b/>
      <vertAlign val="superscript"/>
      <sz val="12"/>
      <name val="Arial"/>
      <family val="2"/>
      <charset val="238"/>
    </font>
    <font>
      <b/>
      <sz val="12"/>
      <color rgb="FFFF0000"/>
      <name val="Arial"/>
      <family val="2"/>
      <charset val="238"/>
    </font>
    <font>
      <sz val="12"/>
      <color rgb="FFFF0000"/>
      <name val="Arial"/>
      <family val="2"/>
      <charset val="238"/>
    </font>
    <font>
      <sz val="14"/>
      <color rgb="FFFF0000"/>
      <name val="Arial"/>
      <family val="2"/>
      <charset val="238"/>
    </font>
    <font>
      <b/>
      <sz val="14"/>
      <name val="Arial"/>
      <family val="2"/>
      <charset val="238"/>
    </font>
    <font>
      <i/>
      <sz val="10"/>
      <name val="Calibri"/>
      <family val="2"/>
      <charset val="238"/>
    </font>
    <font>
      <sz val="11"/>
      <name val="Arial"/>
      <family val="2"/>
    </font>
    <font>
      <b/>
      <sz val="11"/>
      <name val="Arial"/>
      <family val="2"/>
    </font>
    <font>
      <i/>
      <sz val="10"/>
      <color rgb="FFFF0000"/>
      <name val="Arial"/>
      <family val="2"/>
      <charset val="238"/>
    </font>
    <font>
      <i/>
      <sz val="10"/>
      <name val="Arial"/>
      <family val="2"/>
      <charset val="238"/>
    </font>
    <font>
      <b/>
      <i/>
      <sz val="10"/>
      <name val="Arial"/>
      <family val="2"/>
      <charset val="238"/>
    </font>
    <font>
      <i/>
      <sz val="10"/>
      <color theme="0" tint="-0.14999847407452621"/>
      <name val="Arial"/>
      <family val="2"/>
      <charset val="238"/>
    </font>
    <font>
      <sz val="12"/>
      <color rgb="FFFF0000"/>
      <name val="Arial"/>
      <family val="2"/>
    </font>
    <font>
      <i/>
      <sz val="11"/>
      <name val="Arial"/>
      <family val="2"/>
    </font>
    <font>
      <sz val="11"/>
      <color indexed="8"/>
      <name val="Calibri"/>
      <family val="2"/>
      <charset val="238"/>
    </font>
    <font>
      <i/>
      <sz val="11"/>
      <name val="Calibri"/>
      <family val="2"/>
      <scheme val="minor"/>
    </font>
    <font>
      <b/>
      <i/>
      <sz val="11"/>
      <name val="Calibri"/>
      <family val="2"/>
      <scheme val="minor"/>
    </font>
    <font>
      <b/>
      <i/>
      <sz val="12"/>
      <name val="Calibri"/>
      <family val="2"/>
      <scheme val="minor"/>
    </font>
    <font>
      <i/>
      <sz val="11"/>
      <color rgb="FFFF0000"/>
      <name val="Calibri"/>
      <family val="2"/>
      <scheme val="minor"/>
    </font>
    <font>
      <sz val="11"/>
      <color indexed="8"/>
      <name val="Calibri"/>
      <family val="2"/>
      <scheme val="minor"/>
    </font>
    <font>
      <sz val="11"/>
      <name val="Calibri"/>
      <family val="2"/>
      <scheme val="minor"/>
    </font>
    <font>
      <i/>
      <sz val="12"/>
      <name val="Calibri"/>
      <family val="2"/>
      <scheme val="minor"/>
    </font>
    <font>
      <i/>
      <sz val="7"/>
      <name val="Calibri"/>
      <family val="2"/>
      <scheme val="minor"/>
    </font>
    <font>
      <sz val="12"/>
      <name val="Calibri"/>
      <family val="2"/>
      <scheme val="minor"/>
    </font>
    <font>
      <b/>
      <sz val="12"/>
      <name val="Calibri"/>
      <family val="2"/>
      <scheme val="minor"/>
    </font>
    <font>
      <b/>
      <i/>
      <sz val="12"/>
      <name val="Arial"/>
      <family val="2"/>
      <charset val="238"/>
    </font>
    <font>
      <i/>
      <sz val="12"/>
      <name val="Arial"/>
      <family val="2"/>
      <charset val="238"/>
    </font>
    <font>
      <i/>
      <sz val="10"/>
      <name val="Arial"/>
      <family val="2"/>
    </font>
    <font>
      <b/>
      <sz val="9"/>
      <color indexed="81"/>
      <name val="Tahoma"/>
      <family val="2"/>
    </font>
    <font>
      <sz val="9"/>
      <color indexed="81"/>
      <name val="Tahoma"/>
      <family val="2"/>
    </font>
    <font>
      <sz val="11"/>
      <name val="Times New Roman"/>
      <family val="1"/>
      <charset val="238"/>
    </font>
    <font>
      <sz val="12"/>
      <name val="Times New Roman"/>
      <family val="1"/>
      <charset val="238"/>
    </font>
    <font>
      <i/>
      <sz val="12"/>
      <name val="Times New Roman"/>
      <family val="1"/>
      <charset val="238"/>
    </font>
    <font>
      <sz val="12"/>
      <color rgb="FFFF0000"/>
      <name val="Times New Roman"/>
      <family val="1"/>
      <charset val="238"/>
    </font>
    <font>
      <sz val="12"/>
      <name val="Times New Roman"/>
      <family val="1"/>
    </font>
    <font>
      <b/>
      <sz val="11"/>
      <name val="Calibri"/>
      <family val="2"/>
      <scheme val="minor"/>
    </font>
    <font>
      <b/>
      <sz val="13"/>
      <name val="Calibri"/>
      <family val="2"/>
      <scheme val="minor"/>
    </font>
    <font>
      <b/>
      <u/>
      <sz val="13"/>
      <name val="Calibri"/>
      <family val="2"/>
      <scheme val="minor"/>
    </font>
    <font>
      <i/>
      <u/>
      <sz val="12"/>
      <name val="Arial"/>
      <family val="2"/>
      <charset val="238"/>
    </font>
    <font>
      <b/>
      <i/>
      <sz val="11"/>
      <name val="Arial"/>
      <family val="2"/>
      <charset val="238"/>
    </font>
    <font>
      <i/>
      <sz val="11"/>
      <name val="Arial"/>
      <family val="2"/>
      <charset val="238"/>
    </font>
    <font>
      <i/>
      <vertAlign val="superscript"/>
      <sz val="11"/>
      <name val="Arial"/>
      <family val="2"/>
      <charset val="238"/>
    </font>
    <font>
      <b/>
      <i/>
      <sz val="11"/>
      <name val="Arial"/>
      <family val="2"/>
    </font>
    <font>
      <b/>
      <i/>
      <vertAlign val="superscript"/>
      <sz val="11"/>
      <name val="Arial"/>
      <family val="2"/>
    </font>
    <font>
      <b/>
      <i/>
      <vertAlign val="superscript"/>
      <sz val="11"/>
      <name val="Arial"/>
      <family val="2"/>
      <charset val="238"/>
    </font>
    <font>
      <i/>
      <vertAlign val="superscript"/>
      <sz val="11"/>
      <name val="Arial"/>
      <family val="2"/>
    </font>
    <font>
      <b/>
      <i/>
      <sz val="11"/>
      <name val="Calibri"/>
      <family val="2"/>
    </font>
    <font>
      <i/>
      <sz val="11"/>
      <name val="Calibri"/>
      <family val="2"/>
      <charset val="238"/>
    </font>
    <font>
      <sz val="11"/>
      <color rgb="FFFF0000"/>
      <name val="Calibri"/>
      <family val="2"/>
      <scheme val="minor"/>
    </font>
    <font>
      <vertAlign val="superscript"/>
      <sz val="11"/>
      <color indexed="8"/>
      <name val="Calibri"/>
      <family val="2"/>
      <scheme val="minor"/>
    </font>
    <font>
      <sz val="11"/>
      <color indexed="10"/>
      <name val="Calibri"/>
      <family val="2"/>
      <scheme val="minor"/>
    </font>
    <font>
      <vertAlign val="superscript"/>
      <sz val="1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indexed="9"/>
        <bgColor indexed="26"/>
      </patternFill>
    </fill>
    <fill>
      <patternFill patternType="solid">
        <fgColor indexed="22"/>
        <bgColor indexed="64"/>
      </patternFill>
    </fill>
  </fills>
  <borders count="84">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hair">
        <color indexed="64"/>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hair">
        <color indexed="8"/>
      </right>
      <top/>
      <bottom/>
      <diagonal/>
    </border>
    <border>
      <left/>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4">
    <xf numFmtId="0" fontId="0" fillId="0" borderId="0"/>
    <xf numFmtId="165" fontId="1" fillId="0" borderId="0" applyFill="0" applyBorder="0" applyAlignment="0" applyProtection="0"/>
    <xf numFmtId="0" fontId="6" fillId="0" borderId="0"/>
    <xf numFmtId="0" fontId="6" fillId="0" borderId="0"/>
    <xf numFmtId="0" fontId="2" fillId="0" borderId="0"/>
    <xf numFmtId="0" fontId="26" fillId="0" borderId="0"/>
    <xf numFmtId="0" fontId="6"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cellStyleXfs>
  <cellXfs count="834">
    <xf numFmtId="0" fontId="0" fillId="0" borderId="0" xfId="0"/>
    <xf numFmtId="0" fontId="5" fillId="0" borderId="0" xfId="0" applyFont="1" applyFill="1" applyAlignment="1">
      <alignment vertical="center"/>
    </xf>
    <xf numFmtId="1" fontId="4" fillId="0" borderId="0" xfId="0" applyNumberFormat="1" applyFont="1" applyFill="1" applyAlignment="1" applyProtection="1">
      <alignment horizontal="center" vertical="top" wrapText="1"/>
    </xf>
    <xf numFmtId="4" fontId="4" fillId="0" borderId="0" xfId="0" applyNumberFormat="1" applyFont="1" applyFill="1" applyAlignment="1" applyProtection="1">
      <alignment horizontal="center" vertical="center" wrapText="1"/>
    </xf>
    <xf numFmtId="4" fontId="4" fillId="0" borderId="2" xfId="0" applyNumberFormat="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1" fontId="5" fillId="0" borderId="0" xfId="4" applyNumberFormat="1" applyFont="1" applyFill="1" applyBorder="1" applyAlignment="1">
      <alignment horizontal="center" vertical="center"/>
    </xf>
    <xf numFmtId="4" fontId="5" fillId="0" borderId="0" xfId="0" applyNumberFormat="1" applyFont="1" applyFill="1" applyBorder="1" applyAlignment="1">
      <alignment vertical="center"/>
    </xf>
    <xf numFmtId="0" fontId="5" fillId="0" borderId="4" xfId="0" applyFont="1" applyFill="1" applyBorder="1" applyAlignment="1">
      <alignment horizontal="justify" vertical="center" wrapText="1"/>
    </xf>
    <xf numFmtId="1" fontId="5" fillId="0" borderId="5" xfId="4" applyNumberFormat="1" applyFont="1" applyFill="1" applyBorder="1" applyAlignment="1">
      <alignment horizontal="center" vertical="center"/>
    </xf>
    <xf numFmtId="4" fontId="5" fillId="0" borderId="5" xfId="0" applyNumberFormat="1" applyFont="1" applyFill="1" applyBorder="1" applyAlignment="1">
      <alignment vertical="center"/>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xf>
    <xf numFmtId="1" fontId="5" fillId="0" borderId="2" xfId="4" applyNumberFormat="1" applyFont="1" applyFill="1" applyBorder="1" applyAlignment="1">
      <alignment horizontal="center" vertical="center"/>
    </xf>
    <xf numFmtId="4" fontId="5" fillId="0" borderId="2" xfId="0" applyNumberFormat="1" applyFont="1" applyFill="1" applyBorder="1" applyAlignme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justify" vertical="center" wrapText="1"/>
    </xf>
    <xf numFmtId="0" fontId="5" fillId="0" borderId="3" xfId="0" applyFont="1" applyFill="1" applyBorder="1" applyAlignment="1">
      <alignment horizontal="center"/>
    </xf>
    <xf numFmtId="1" fontId="5" fillId="0" borderId="3" xfId="4" applyNumberFormat="1" applyFont="1" applyFill="1" applyBorder="1" applyAlignment="1">
      <alignment horizontal="center"/>
    </xf>
    <xf numFmtId="4" fontId="5" fillId="0" borderId="3" xfId="0" applyNumberFormat="1" applyFont="1" applyFill="1" applyBorder="1" applyAlignment="1"/>
    <xf numFmtId="0" fontId="5" fillId="0" borderId="2" xfId="0" applyFont="1" applyFill="1" applyBorder="1" applyAlignment="1">
      <alignment horizontal="center"/>
    </xf>
    <xf numFmtId="1" fontId="5" fillId="0" borderId="2" xfId="4" applyNumberFormat="1" applyFont="1" applyFill="1" applyBorder="1" applyAlignment="1">
      <alignment horizontal="center"/>
    </xf>
    <xf numFmtId="4" fontId="5" fillId="0" borderId="2" xfId="0" applyNumberFormat="1" applyFont="1" applyFill="1" applyBorder="1" applyAlignment="1"/>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1" fontId="5" fillId="0" borderId="3" xfId="4" applyNumberFormat="1" applyFont="1" applyFill="1" applyBorder="1" applyAlignment="1">
      <alignment horizontal="center" vertical="center"/>
    </xf>
    <xf numFmtId="4" fontId="5" fillId="0" borderId="3" xfId="0" applyNumberFormat="1" applyFont="1" applyFill="1" applyBorder="1" applyAlignment="1">
      <alignment vertical="center"/>
    </xf>
    <xf numFmtId="0" fontId="5" fillId="0" borderId="0" xfId="0" applyFont="1" applyFill="1" applyBorder="1" applyAlignment="1">
      <alignment horizontal="left" vertical="center" wrapText="1"/>
    </xf>
    <xf numFmtId="1" fontId="5" fillId="0" borderId="5"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4" fontId="5" fillId="0" borderId="2" xfId="0" applyNumberFormat="1" applyFont="1" applyFill="1" applyBorder="1" applyAlignment="1" applyProtection="1">
      <alignment vertical="center"/>
    </xf>
    <xf numFmtId="0" fontId="5" fillId="0" borderId="8" xfId="0" applyFont="1" applyFill="1" applyBorder="1" applyAlignment="1">
      <alignment horizontal="center" vertical="center"/>
    </xf>
    <xf numFmtId="1" fontId="5" fillId="0" borderId="9" xfId="0" applyNumberFormat="1" applyFont="1" applyFill="1" applyBorder="1" applyAlignment="1">
      <alignment horizontal="center" vertical="center"/>
    </xf>
    <xf numFmtId="4" fontId="5" fillId="0" borderId="9" xfId="0" applyNumberFormat="1" applyFont="1" applyFill="1" applyBorder="1" applyAlignment="1">
      <alignment vertical="center"/>
    </xf>
    <xf numFmtId="0" fontId="5" fillId="0" borderId="10" xfId="0" applyFont="1" applyFill="1" applyBorder="1" applyAlignment="1">
      <alignment horizontal="justify" vertical="center" wrapText="1"/>
    </xf>
    <xf numFmtId="0" fontId="5" fillId="0" borderId="11" xfId="0" applyFont="1" applyFill="1" applyBorder="1" applyAlignment="1">
      <alignment horizontal="center" vertical="center"/>
    </xf>
    <xf numFmtId="1" fontId="5" fillId="0" borderId="12" xfId="0" applyNumberFormat="1" applyFont="1" applyFill="1" applyBorder="1" applyAlignment="1">
      <alignment horizontal="center" vertical="center"/>
    </xf>
    <xf numFmtId="4" fontId="5" fillId="0" borderId="12" xfId="0" applyNumberFormat="1" applyFont="1" applyFill="1" applyBorder="1" applyAlignment="1">
      <alignment vertical="center"/>
    </xf>
    <xf numFmtId="4" fontId="5" fillId="0" borderId="0" xfId="0" applyNumberFormat="1" applyFont="1" applyFill="1" applyBorder="1" applyAlignment="1">
      <alignment horizontal="right" vertical="center"/>
    </xf>
    <xf numFmtId="1" fontId="5" fillId="0" borderId="4" xfId="0" quotePrefix="1" applyNumberFormat="1" applyFont="1" applyFill="1" applyBorder="1" applyAlignment="1" applyProtection="1">
      <alignment horizontal="justify" vertical="center" wrapText="1"/>
    </xf>
    <xf numFmtId="1" fontId="5" fillId="0" borderId="2" xfId="0" applyNumberFormat="1" applyFont="1" applyFill="1" applyBorder="1" applyAlignment="1" applyProtection="1">
      <alignment horizontal="center" vertical="center"/>
    </xf>
    <xf numFmtId="0" fontId="5" fillId="0" borderId="2" xfId="0" applyFont="1" applyFill="1" applyBorder="1" applyAlignment="1">
      <alignment horizontal="justify" vertical="center" wrapText="1"/>
    </xf>
    <xf numFmtId="0" fontId="5" fillId="0" borderId="13" xfId="0" applyFont="1" applyFill="1" applyBorder="1" applyAlignment="1">
      <alignment horizontal="center" vertical="center"/>
    </xf>
    <xf numFmtId="0" fontId="5" fillId="0" borderId="12" xfId="0" applyFont="1" applyFill="1" applyBorder="1" applyAlignment="1">
      <alignment vertical="center"/>
    </xf>
    <xf numFmtId="0" fontId="5" fillId="0" borderId="0" xfId="0" applyFont="1" applyFill="1"/>
    <xf numFmtId="1" fontId="5" fillId="0" borderId="6" xfId="0" applyNumberFormat="1" applyFont="1" applyFill="1" applyBorder="1" applyAlignment="1" applyProtection="1">
      <alignment horizontal="center"/>
    </xf>
    <xf numFmtId="2" fontId="5" fillId="0" borderId="5" xfId="0" applyNumberFormat="1" applyFont="1" applyFill="1" applyBorder="1" applyAlignment="1" applyProtection="1">
      <alignment horizontal="center"/>
    </xf>
    <xf numFmtId="4" fontId="5" fillId="0" borderId="5" xfId="0" applyNumberFormat="1" applyFont="1" applyFill="1" applyBorder="1" applyProtection="1"/>
    <xf numFmtId="0" fontId="5" fillId="0" borderId="2" xfId="0" applyFont="1" applyFill="1" applyBorder="1" applyAlignment="1">
      <alignment horizontal="justify" vertical="top" wrapText="1"/>
    </xf>
    <xf numFmtId="0" fontId="5" fillId="0" borderId="0" xfId="0" applyFont="1" applyFill="1" applyBorder="1"/>
    <xf numFmtId="1" fontId="5" fillId="0" borderId="0" xfId="0" applyNumberFormat="1" applyFont="1" applyFill="1" applyBorder="1" applyAlignment="1">
      <alignment horizontal="center" vertical="top"/>
    </xf>
    <xf numFmtId="0" fontId="9" fillId="0" borderId="2" xfId="0" applyFont="1" applyFill="1" applyBorder="1" applyAlignment="1">
      <alignment horizontal="justify" vertical="center" wrapText="1"/>
    </xf>
    <xf numFmtId="1" fontId="9" fillId="0" borderId="2" xfId="0" quotePrefix="1" applyNumberFormat="1" applyFont="1" applyFill="1" applyBorder="1" applyAlignment="1" applyProtection="1">
      <alignment horizontal="justify" vertical="top" wrapText="1"/>
    </xf>
    <xf numFmtId="0" fontId="9" fillId="0" borderId="4" xfId="0" applyFont="1" applyFill="1" applyBorder="1" applyAlignment="1">
      <alignment horizontal="justify" vertical="top" wrapText="1"/>
    </xf>
    <xf numFmtId="1" fontId="5" fillId="0" borderId="5" xfId="0" applyNumberFormat="1" applyFont="1" applyFill="1" applyBorder="1" applyAlignment="1">
      <alignment horizontal="center" vertical="top"/>
    </xf>
    <xf numFmtId="1" fontId="5" fillId="0" borderId="9" xfId="0" applyNumberFormat="1" applyFont="1" applyFill="1" applyBorder="1" applyAlignment="1">
      <alignment horizontal="center" vertical="top"/>
    </xf>
    <xf numFmtId="1" fontId="8" fillId="0" borderId="9" xfId="4" applyNumberFormat="1" applyFont="1" applyFill="1" applyBorder="1" applyAlignment="1">
      <alignment horizontal="center" vertical="top"/>
    </xf>
    <xf numFmtId="1" fontId="8" fillId="0" borderId="5" xfId="0" applyNumberFormat="1" applyFont="1" applyFill="1" applyBorder="1" applyAlignment="1">
      <alignment horizontal="center" vertical="top"/>
    </xf>
    <xf numFmtId="0" fontId="9" fillId="0" borderId="2" xfId="0" applyFont="1" applyFill="1" applyBorder="1" applyAlignment="1">
      <alignment horizontal="justify" vertical="top" wrapText="1"/>
    </xf>
    <xf numFmtId="0" fontId="9" fillId="0" borderId="2" xfId="0" quotePrefix="1" applyFont="1" applyFill="1" applyBorder="1" applyAlignment="1">
      <alignment horizontal="justify" vertical="top" wrapText="1"/>
    </xf>
    <xf numFmtId="1" fontId="8" fillId="0" borderId="5" xfId="4" applyNumberFormat="1" applyFont="1" applyFill="1" applyBorder="1" applyAlignment="1">
      <alignment horizontal="center" vertical="top"/>
    </xf>
    <xf numFmtId="4" fontId="4" fillId="0" borderId="0" xfId="0" applyNumberFormat="1" applyFont="1" applyFill="1" applyAlignment="1" applyProtection="1">
      <alignment horizontal="center" wrapText="1"/>
    </xf>
    <xf numFmtId="4" fontId="5" fillId="0" borderId="0" xfId="0" applyNumberFormat="1" applyFont="1" applyFill="1" applyBorder="1" applyAlignment="1"/>
    <xf numFmtId="4" fontId="8" fillId="0" borderId="2" xfId="0" applyNumberFormat="1" applyFont="1" applyFill="1" applyBorder="1" applyAlignment="1" applyProtection="1">
      <alignment horizontal="center" vertical="center"/>
    </xf>
    <xf numFmtId="166" fontId="5" fillId="0" borderId="2" xfId="0" applyNumberFormat="1" applyFont="1" applyFill="1" applyBorder="1" applyAlignment="1">
      <alignment vertical="center"/>
    </xf>
    <xf numFmtId="166" fontId="5" fillId="0" borderId="2" xfId="0" applyNumberFormat="1" applyFont="1" applyFill="1" applyBorder="1" applyAlignment="1"/>
    <xf numFmtId="166" fontId="5" fillId="0" borderId="3" xfId="0" applyNumberFormat="1" applyFont="1" applyFill="1" applyBorder="1" applyAlignment="1"/>
    <xf numFmtId="4" fontId="5" fillId="0" borderId="17" xfId="0" applyNumberFormat="1" applyFont="1" applyFill="1" applyBorder="1" applyAlignment="1"/>
    <xf numFmtId="1" fontId="5" fillId="0" borderId="18" xfId="4" quotePrefix="1" applyNumberFormat="1" applyFont="1" applyFill="1" applyBorder="1" applyAlignment="1">
      <alignment horizontal="center" vertical="top"/>
    </xf>
    <xf numFmtId="4" fontId="5" fillId="0" borderId="19" xfId="0" applyNumberFormat="1" applyFont="1" applyFill="1" applyBorder="1" applyAlignment="1"/>
    <xf numFmtId="1" fontId="4" fillId="0" borderId="20" xfId="4" applyNumberFormat="1" applyFont="1" applyFill="1" applyBorder="1" applyAlignment="1">
      <alignment horizontal="center" vertical="top"/>
    </xf>
    <xf numFmtId="4" fontId="5" fillId="0" borderId="21" xfId="0" applyNumberFormat="1" applyFont="1" applyFill="1" applyBorder="1" applyAlignment="1"/>
    <xf numFmtId="166" fontId="5" fillId="0" borderId="21" xfId="0" applyNumberFormat="1" applyFont="1" applyFill="1" applyBorder="1" applyAlignment="1"/>
    <xf numFmtId="1" fontId="4" fillId="0" borderId="22" xfId="4" applyNumberFormat="1" applyFont="1" applyFill="1" applyBorder="1" applyAlignment="1">
      <alignment horizontal="center" vertical="top"/>
    </xf>
    <xf numFmtId="1" fontId="5" fillId="0" borderId="20" xfId="4" quotePrefix="1" applyNumberFormat="1" applyFont="1" applyFill="1" applyBorder="1" applyAlignment="1">
      <alignment horizontal="center" vertical="top"/>
    </xf>
    <xf numFmtId="166" fontId="5" fillId="0" borderId="23" xfId="0" applyNumberFormat="1" applyFont="1" applyFill="1" applyBorder="1" applyAlignment="1"/>
    <xf numFmtId="4" fontId="4" fillId="0" borderId="25" xfId="0" applyNumberFormat="1" applyFont="1" applyFill="1" applyBorder="1" applyAlignment="1" applyProtection="1">
      <alignment horizontal="center" vertical="center"/>
    </xf>
    <xf numFmtId="4" fontId="4" fillId="0" borderId="26" xfId="0" applyNumberFormat="1" applyFont="1" applyFill="1" applyBorder="1" applyAlignment="1" applyProtection="1">
      <alignment horizontal="center"/>
    </xf>
    <xf numFmtId="4" fontId="4" fillId="0" borderId="21" xfId="0" applyNumberFormat="1" applyFont="1" applyFill="1" applyBorder="1" applyAlignment="1" applyProtection="1">
      <alignment horizontal="center"/>
    </xf>
    <xf numFmtId="1" fontId="10" fillId="0" borderId="27" xfId="0" applyNumberFormat="1" applyFont="1" applyFill="1" applyBorder="1" applyAlignment="1" applyProtection="1">
      <alignment horizontal="center" vertical="center"/>
    </xf>
    <xf numFmtId="49" fontId="10" fillId="0" borderId="15" xfId="0" applyNumberFormat="1" applyFont="1" applyFill="1" applyBorder="1" applyAlignment="1" applyProtection="1">
      <alignment horizontal="center" vertical="center" wrapText="1"/>
    </xf>
    <xf numFmtId="49" fontId="10" fillId="0" borderId="15" xfId="0" applyNumberFormat="1" applyFont="1" applyFill="1" applyBorder="1" applyAlignment="1" applyProtection="1">
      <alignment horizontal="center" vertical="center"/>
    </xf>
    <xf numFmtId="1" fontId="10" fillId="0" borderId="15" xfId="0" applyNumberFormat="1" applyFont="1" applyFill="1" applyBorder="1" applyAlignment="1" applyProtection="1">
      <alignment horizontal="center" vertical="center"/>
    </xf>
    <xf numFmtId="3" fontId="10" fillId="0" borderId="15" xfId="0" quotePrefix="1" applyNumberFormat="1" applyFont="1" applyFill="1" applyBorder="1" applyAlignment="1" applyProtection="1">
      <alignment horizontal="center" vertical="center"/>
    </xf>
    <xf numFmtId="3" fontId="10" fillId="0" borderId="15" xfId="0" applyNumberFormat="1" applyFont="1" applyFill="1" applyBorder="1" applyAlignment="1" applyProtection="1">
      <alignment horizontal="center" vertical="center"/>
    </xf>
    <xf numFmtId="4" fontId="10" fillId="0" borderId="24" xfId="0" quotePrefix="1" applyNumberFormat="1" applyFont="1" applyFill="1" applyBorder="1" applyAlignment="1" applyProtection="1">
      <alignment horizontal="center" vertical="center"/>
    </xf>
    <xf numFmtId="166" fontId="5" fillId="0" borderId="2" xfId="0" applyNumberFormat="1" applyFont="1" applyFill="1" applyBorder="1" applyAlignment="1" applyProtection="1">
      <alignment vertical="center"/>
    </xf>
    <xf numFmtId="0" fontId="5" fillId="0" borderId="4" xfId="0" applyFont="1" applyFill="1" applyBorder="1" applyAlignment="1">
      <alignment horizontal="justify" vertical="top" wrapText="1"/>
    </xf>
    <xf numFmtId="166" fontId="5" fillId="0" borderId="5" xfId="0" applyNumberFormat="1" applyFont="1" applyFill="1" applyBorder="1" applyAlignment="1">
      <alignment vertical="center"/>
    </xf>
    <xf numFmtId="166" fontId="5" fillId="0" borderId="2" xfId="0" applyNumberFormat="1" applyFont="1" applyFill="1" applyBorder="1" applyAlignment="1" applyProtection="1">
      <alignment horizontal="right"/>
    </xf>
    <xf numFmtId="166" fontId="5" fillId="0" borderId="2" xfId="0" applyNumberFormat="1" applyFont="1" applyFill="1" applyBorder="1" applyAlignment="1">
      <alignment horizontal="right"/>
    </xf>
    <xf numFmtId="3" fontId="5" fillId="0" borderId="2" xfId="0" applyNumberFormat="1" applyFont="1" applyFill="1" applyBorder="1" applyAlignment="1" applyProtection="1">
      <alignment vertical="center"/>
    </xf>
    <xf numFmtId="3" fontId="5" fillId="0" borderId="2" xfId="0" applyNumberFormat="1" applyFont="1" applyFill="1" applyBorder="1" applyAlignment="1">
      <alignment horizontal="right"/>
    </xf>
    <xf numFmtId="4" fontId="4" fillId="0" borderId="5" xfId="0" applyNumberFormat="1" applyFont="1" applyFill="1" applyBorder="1" applyAlignment="1" applyProtection="1">
      <alignment vertical="center"/>
    </xf>
    <xf numFmtId="166" fontId="5" fillId="0" borderId="2" xfId="0" applyNumberFormat="1" applyFont="1" applyFill="1" applyBorder="1" applyProtection="1"/>
    <xf numFmtId="3" fontId="5" fillId="0" borderId="2" xfId="0" applyNumberFormat="1" applyFont="1" applyFill="1" applyBorder="1" applyAlignment="1">
      <alignment vertical="center"/>
    </xf>
    <xf numFmtId="1" fontId="5" fillId="0" borderId="20" xfId="4" applyNumberFormat="1" applyFont="1" applyFill="1" applyBorder="1" applyAlignment="1">
      <alignment horizontal="center" vertical="top"/>
    </xf>
    <xf numFmtId="1" fontId="5" fillId="0" borderId="22" xfId="4" applyNumberFormat="1" applyFont="1" applyFill="1" applyBorder="1" applyAlignment="1">
      <alignment horizontal="center" vertical="top"/>
    </xf>
    <xf numFmtId="4" fontId="5" fillId="0" borderId="32" xfId="0" applyNumberFormat="1" applyFont="1" applyFill="1" applyBorder="1" applyAlignment="1"/>
    <xf numFmtId="4" fontId="5" fillId="0" borderId="31" xfId="0" applyNumberFormat="1" applyFont="1" applyFill="1" applyBorder="1" applyAlignment="1"/>
    <xf numFmtId="1" fontId="5" fillId="0" borderId="22" xfId="4" quotePrefix="1" applyNumberFormat="1" applyFont="1" applyFill="1" applyBorder="1" applyAlignment="1">
      <alignment horizontal="center" vertical="top"/>
    </xf>
    <xf numFmtId="1" fontId="5" fillId="0" borderId="18" xfId="4" applyNumberFormat="1" applyFont="1" applyFill="1" applyBorder="1" applyAlignment="1">
      <alignment horizontal="center" vertical="top"/>
    </xf>
    <xf numFmtId="1" fontId="5" fillId="0" borderId="20" xfId="0" applyNumberFormat="1" applyFont="1" applyFill="1" applyBorder="1" applyAlignment="1" applyProtection="1">
      <alignment horizontal="center" vertical="top"/>
    </xf>
    <xf numFmtId="1" fontId="5" fillId="0" borderId="22" xfId="0" applyNumberFormat="1" applyFont="1" applyFill="1" applyBorder="1" applyAlignment="1" applyProtection="1">
      <alignment horizontal="center" vertical="top"/>
    </xf>
    <xf numFmtId="166" fontId="5" fillId="0" borderId="32" xfId="0" applyNumberFormat="1" applyFont="1" applyFill="1" applyBorder="1" applyAlignment="1"/>
    <xf numFmtId="166" fontId="5" fillId="0" borderId="17" xfId="0" applyNumberFormat="1" applyFont="1" applyFill="1" applyBorder="1" applyAlignment="1"/>
    <xf numFmtId="166" fontId="5" fillId="0" borderId="31" xfId="0" applyNumberFormat="1" applyFont="1" applyFill="1" applyBorder="1" applyAlignment="1"/>
    <xf numFmtId="166" fontId="5" fillId="0" borderId="19" xfId="0" applyNumberFormat="1" applyFont="1" applyFill="1" applyBorder="1" applyAlignment="1"/>
    <xf numFmtId="0" fontId="5" fillId="0" borderId="7" xfId="0" applyFont="1" applyFill="1" applyBorder="1" applyAlignment="1">
      <alignment horizontal="justify" vertical="top" wrapText="1"/>
    </xf>
    <xf numFmtId="49" fontId="4" fillId="0" borderId="6" xfId="0" applyNumberFormat="1" applyFont="1" applyFill="1" applyBorder="1" applyAlignment="1" applyProtection="1">
      <alignment vertical="center"/>
    </xf>
    <xf numFmtId="1" fontId="4" fillId="0" borderId="5" xfId="0" applyNumberFormat="1" applyFont="1" applyFill="1" applyBorder="1" applyAlignment="1" applyProtection="1">
      <alignment vertical="center"/>
    </xf>
    <xf numFmtId="1" fontId="5" fillId="0" borderId="18" xfId="0" applyNumberFormat="1" applyFont="1" applyFill="1" applyBorder="1" applyAlignment="1" applyProtection="1">
      <alignment horizontal="center" vertical="top"/>
    </xf>
    <xf numFmtId="0" fontId="0" fillId="0" borderId="0" xfId="0" applyFont="1" applyFill="1" applyBorder="1" applyAlignment="1">
      <alignment vertical="center"/>
    </xf>
    <xf numFmtId="0" fontId="0" fillId="0" borderId="0" xfId="0" applyFont="1" applyFill="1" applyAlignment="1">
      <alignment vertical="center"/>
    </xf>
    <xf numFmtId="1" fontId="4" fillId="0" borderId="16" xfId="0" applyNumberFormat="1" applyFont="1" applyFill="1" applyBorder="1" applyAlignment="1" applyProtection="1">
      <alignment horizontal="left" vertical="top"/>
    </xf>
    <xf numFmtId="1" fontId="5" fillId="0" borderId="0" xfId="0" applyNumberFormat="1" applyFont="1" applyFill="1" applyBorder="1" applyAlignment="1">
      <alignment horizontal="left" vertical="center"/>
    </xf>
    <xf numFmtId="39" fontId="5" fillId="0" borderId="0" xfId="0" applyNumberFormat="1" applyFont="1" applyFill="1" applyBorder="1" applyAlignment="1" applyProtection="1">
      <alignment horizontal="right" vertical="center"/>
      <protection locked="0"/>
    </xf>
    <xf numFmtId="4" fontId="5" fillId="0" borderId="0" xfId="0" applyNumberFormat="1" applyFont="1" applyFill="1" applyBorder="1" applyAlignment="1">
      <alignment horizontal="center" vertical="center"/>
    </xf>
    <xf numFmtId="4" fontId="5" fillId="0" borderId="17" xfId="0" applyNumberFormat="1" applyFont="1" applyFill="1" applyBorder="1" applyAlignment="1">
      <alignment horizontal="center" vertical="center"/>
    </xf>
    <xf numFmtId="166" fontId="5" fillId="0" borderId="25" xfId="0" applyNumberFormat="1" applyFont="1" applyFill="1" applyBorder="1" applyAlignment="1">
      <alignment horizontal="right" vertical="top"/>
    </xf>
    <xf numFmtId="166" fontId="5" fillId="0" borderId="26" xfId="0" applyNumberFormat="1" applyFont="1" applyFill="1" applyBorder="1" applyAlignment="1">
      <alignment horizontal="right" vertical="top"/>
    </xf>
    <xf numFmtId="166" fontId="5" fillId="0" borderId="2" xfId="0" applyNumberFormat="1" applyFont="1" applyFill="1" applyBorder="1" applyAlignment="1">
      <alignment horizontal="right" vertical="top"/>
    </xf>
    <xf numFmtId="166" fontId="5" fillId="0" borderId="21" xfId="0" applyNumberFormat="1" applyFont="1" applyFill="1" applyBorder="1" applyAlignment="1">
      <alignment horizontal="right" vertical="top"/>
    </xf>
    <xf numFmtId="166" fontId="4" fillId="0" borderId="39" xfId="0" applyNumberFormat="1" applyFont="1" applyFill="1" applyBorder="1" applyAlignment="1" applyProtection="1">
      <alignment horizontal="right" vertical="top"/>
    </xf>
    <xf numFmtId="166" fontId="4" fillId="0" borderId="40" xfId="0" applyNumberFormat="1" applyFont="1" applyFill="1" applyBorder="1" applyAlignment="1" applyProtection="1">
      <alignment horizontal="right" vertical="top"/>
    </xf>
    <xf numFmtId="166" fontId="5" fillId="0" borderId="0" xfId="0" applyNumberFormat="1" applyFont="1" applyFill="1" applyBorder="1" applyAlignment="1"/>
    <xf numFmtId="0" fontId="9" fillId="0" borderId="10" xfId="0" applyFont="1" applyFill="1" applyBorder="1" applyAlignment="1">
      <alignment horizontal="justify" vertical="top" wrapText="1"/>
    </xf>
    <xf numFmtId="0" fontId="5" fillId="0" borderId="12" xfId="0" applyFont="1" applyFill="1" applyBorder="1" applyAlignment="1">
      <alignment horizontal="center" vertical="center"/>
    </xf>
    <xf numFmtId="1" fontId="5" fillId="0" borderId="12" xfId="4" applyNumberFormat="1" applyFont="1" applyFill="1" applyBorder="1" applyAlignment="1">
      <alignment horizontal="center" vertical="center"/>
    </xf>
    <xf numFmtId="1" fontId="4" fillId="0" borderId="36" xfId="4" applyNumberFormat="1" applyFont="1" applyFill="1" applyBorder="1" applyAlignment="1">
      <alignment horizontal="center" vertical="top"/>
    </xf>
    <xf numFmtId="0" fontId="4" fillId="0" borderId="37" xfId="0" applyFont="1" applyFill="1" applyBorder="1" applyAlignment="1">
      <alignment horizontal="left" vertical="center" wrapText="1"/>
    </xf>
    <xf numFmtId="1" fontId="5" fillId="0" borderId="37" xfId="4" applyNumberFormat="1" applyFont="1" applyFill="1" applyBorder="1" applyAlignment="1">
      <alignment horizontal="center" vertical="center"/>
    </xf>
    <xf numFmtId="4" fontId="5" fillId="0" borderId="37" xfId="4" applyNumberFormat="1" applyFont="1" applyFill="1" applyBorder="1" applyAlignment="1">
      <alignment horizontal="right" vertical="center"/>
    </xf>
    <xf numFmtId="4" fontId="5" fillId="0" borderId="37" xfId="0" applyNumberFormat="1" applyFont="1" applyFill="1" applyBorder="1" applyAlignment="1">
      <alignment vertical="center"/>
    </xf>
    <xf numFmtId="4" fontId="5" fillId="0" borderId="41" xfId="0" applyNumberFormat="1" applyFont="1" applyFill="1" applyBorder="1" applyAlignment="1"/>
    <xf numFmtId="0" fontId="5" fillId="0" borderId="10" xfId="0" applyFont="1" applyFill="1" applyBorder="1" applyAlignment="1">
      <alignment horizontal="justify" vertical="top" wrapText="1"/>
    </xf>
    <xf numFmtId="0" fontId="5" fillId="0" borderId="36" xfId="0" applyFont="1" applyFill="1" applyBorder="1" applyAlignment="1">
      <alignment vertical="center"/>
    </xf>
    <xf numFmtId="0" fontId="4" fillId="0" borderId="37" xfId="0" applyFont="1" applyFill="1" applyBorder="1" applyAlignment="1">
      <alignment vertical="center" wrapText="1"/>
    </xf>
    <xf numFmtId="0" fontId="4" fillId="0" borderId="41" xfId="0" applyFont="1" applyFill="1" applyBorder="1" applyAlignment="1">
      <alignment vertical="center" wrapText="1"/>
    </xf>
    <xf numFmtId="166" fontId="5" fillId="0" borderId="9" xfId="0" applyNumberFormat="1" applyFont="1" applyFill="1" applyBorder="1" applyAlignment="1">
      <alignment horizontal="right"/>
    </xf>
    <xf numFmtId="4" fontId="5" fillId="0" borderId="9" xfId="0" applyNumberFormat="1" applyFont="1" applyFill="1" applyBorder="1" applyAlignment="1" applyProtection="1">
      <alignment vertical="center"/>
    </xf>
    <xf numFmtId="166" fontId="5" fillId="0" borderId="9" xfId="0" applyNumberFormat="1" applyFont="1" applyFill="1" applyBorder="1" applyAlignment="1" applyProtection="1">
      <alignment vertical="center"/>
    </xf>
    <xf numFmtId="1" fontId="5" fillId="0" borderId="18" xfId="0" applyNumberFormat="1" applyFont="1" applyFill="1" applyBorder="1" applyAlignment="1">
      <alignment vertical="top"/>
    </xf>
    <xf numFmtId="1" fontId="5" fillId="0" borderId="30" xfId="4" applyNumberFormat="1" applyFont="1" applyFill="1" applyBorder="1" applyAlignment="1">
      <alignment horizontal="center" vertical="top"/>
    </xf>
    <xf numFmtId="3" fontId="5" fillId="0" borderId="9" xfId="0" applyNumberFormat="1" applyFont="1" applyFill="1" applyBorder="1" applyAlignment="1" applyProtection="1">
      <alignment vertical="center"/>
    </xf>
    <xf numFmtId="3" fontId="5" fillId="0" borderId="9" xfId="0" applyNumberFormat="1" applyFont="1" applyFill="1" applyBorder="1" applyAlignment="1">
      <alignment horizontal="right"/>
    </xf>
    <xf numFmtId="0" fontId="18" fillId="0" borderId="2" xfId="0" applyFont="1" applyFill="1" applyBorder="1" applyAlignment="1">
      <alignment horizontal="justify" vertical="top" wrapText="1"/>
    </xf>
    <xf numFmtId="1" fontId="5" fillId="0" borderId="37" xfId="0" applyNumberFormat="1" applyFont="1" applyFill="1" applyBorder="1" applyAlignment="1">
      <alignment horizontal="center" vertical="top"/>
    </xf>
    <xf numFmtId="0" fontId="5" fillId="0" borderId="37" xfId="0" applyFont="1" applyFill="1" applyBorder="1" applyAlignment="1">
      <alignment horizontal="left" vertical="center" wrapText="1"/>
    </xf>
    <xf numFmtId="1" fontId="5" fillId="0" borderId="37" xfId="0" applyNumberFormat="1" applyFont="1" applyFill="1" applyBorder="1" applyAlignment="1">
      <alignment horizontal="center" vertical="center"/>
    </xf>
    <xf numFmtId="4" fontId="5" fillId="0" borderId="37" xfId="0" applyNumberFormat="1" applyFont="1" applyFill="1" applyBorder="1" applyAlignment="1">
      <alignment horizontal="right" vertical="center"/>
    </xf>
    <xf numFmtId="4" fontId="5" fillId="0" borderId="37" xfId="0" applyNumberFormat="1" applyFont="1" applyFill="1" applyBorder="1" applyAlignment="1"/>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3" xfId="0" applyFont="1" applyFill="1" applyBorder="1" applyAlignment="1">
      <alignment horizontal="center"/>
    </xf>
    <xf numFmtId="1" fontId="5" fillId="0" borderId="0" xfId="4" applyNumberFormat="1" applyFont="1" applyFill="1" applyBorder="1" applyAlignment="1">
      <alignment horizontal="center"/>
    </xf>
    <xf numFmtId="0" fontId="5" fillId="0" borderId="11" xfId="0" applyFont="1" applyFill="1" applyBorder="1" applyAlignment="1">
      <alignment horizontal="center"/>
    </xf>
    <xf numFmtId="1" fontId="5" fillId="0" borderId="12" xfId="4" applyNumberFormat="1" applyFont="1" applyFill="1" applyBorder="1" applyAlignment="1">
      <alignment horizontal="center"/>
    </xf>
    <xf numFmtId="4" fontId="5" fillId="0" borderId="12" xfId="0" applyNumberFormat="1" applyFont="1" applyFill="1" applyBorder="1" applyAlignment="1"/>
    <xf numFmtId="166" fontId="5" fillId="0" borderId="12" xfId="0" applyNumberFormat="1" applyFont="1" applyFill="1" applyBorder="1" applyAlignment="1"/>
    <xf numFmtId="0" fontId="5" fillId="0" borderId="3" xfId="0" applyFont="1" applyFill="1" applyBorder="1" applyAlignment="1">
      <alignment horizontal="justify" vertical="top" wrapText="1"/>
    </xf>
    <xf numFmtId="0" fontId="5" fillId="0" borderId="42" xfId="0" quotePrefix="1" applyFont="1" applyFill="1" applyBorder="1" applyAlignment="1">
      <alignment horizontal="justify" vertical="top" wrapText="1"/>
    </xf>
    <xf numFmtId="0" fontId="5" fillId="0" borderId="42" xfId="0" applyFont="1" applyFill="1" applyBorder="1" applyAlignment="1">
      <alignment horizontal="justify" vertical="top" wrapText="1"/>
    </xf>
    <xf numFmtId="166" fontId="5" fillId="0" borderId="37" xfId="0" applyNumberFormat="1" applyFont="1" applyFill="1" applyBorder="1" applyAlignment="1"/>
    <xf numFmtId="166" fontId="5" fillId="0" borderId="41" xfId="0" applyNumberFormat="1" applyFont="1" applyFill="1" applyBorder="1" applyAlignment="1"/>
    <xf numFmtId="1" fontId="8" fillId="0" borderId="9" xfId="0" applyNumberFormat="1" applyFont="1" applyFill="1" applyBorder="1" applyAlignment="1">
      <alignment horizontal="center" vertical="top"/>
    </xf>
    <xf numFmtId="4" fontId="5" fillId="0" borderId="9" xfId="0" applyNumberFormat="1" applyFont="1" applyFill="1" applyBorder="1" applyAlignment="1">
      <alignment horizontal="left" vertical="top"/>
    </xf>
    <xf numFmtId="0" fontId="5" fillId="0" borderId="1" xfId="0" applyFont="1" applyFill="1" applyBorder="1" applyAlignment="1">
      <alignment horizontal="justify" vertical="center" wrapText="1"/>
    </xf>
    <xf numFmtId="4" fontId="0" fillId="0" borderId="2" xfId="0" applyNumberFormat="1" applyFont="1" applyFill="1" applyBorder="1" applyAlignment="1" applyProtection="1">
      <alignment vertical="center"/>
    </xf>
    <xf numFmtId="166" fontId="0" fillId="0" borderId="6" xfId="0" applyNumberFormat="1" applyFont="1" applyFill="1" applyBorder="1" applyAlignment="1"/>
    <xf numFmtId="166" fontId="5" fillId="0" borderId="5" xfId="0" applyNumberFormat="1" applyFont="1" applyFill="1" applyBorder="1" applyAlignment="1"/>
    <xf numFmtId="3" fontId="5" fillId="0" borderId="5" xfId="0" applyNumberFormat="1" applyFont="1" applyFill="1" applyBorder="1" applyAlignment="1"/>
    <xf numFmtId="166" fontId="5" fillId="0" borderId="4" xfId="0" applyNumberFormat="1" applyFont="1" applyFill="1" applyBorder="1" applyAlignment="1"/>
    <xf numFmtId="1" fontId="5" fillId="0" borderId="43" xfId="4" quotePrefix="1" applyNumberFormat="1" applyFont="1" applyFill="1" applyBorder="1" applyAlignment="1">
      <alignment horizontal="center" vertical="top"/>
    </xf>
    <xf numFmtId="4" fontId="5" fillId="0" borderId="2" xfId="0" applyNumberFormat="1" applyFont="1" applyFill="1" applyBorder="1" applyAlignment="1" applyProtection="1">
      <alignment horizontal="right" vertical="center"/>
      <protection locked="0"/>
    </xf>
    <xf numFmtId="4" fontId="5" fillId="0" borderId="2" xfId="0" applyNumberFormat="1" applyFont="1" applyFill="1" applyBorder="1" applyAlignment="1" applyProtection="1">
      <alignment vertical="center"/>
      <protection locked="0"/>
    </xf>
    <xf numFmtId="4" fontId="5" fillId="0" borderId="44" xfId="0" applyNumberFormat="1" applyFont="1" applyFill="1" applyBorder="1" applyAlignment="1"/>
    <xf numFmtId="1" fontId="5" fillId="0" borderId="45" xfId="4" quotePrefix="1" applyNumberFormat="1" applyFont="1" applyFill="1" applyBorder="1" applyAlignment="1">
      <alignment horizontal="center" vertical="top"/>
    </xf>
    <xf numFmtId="0" fontId="0" fillId="0" borderId="6" xfId="0" applyFill="1" applyBorder="1" applyAlignment="1">
      <alignment horizontal="left"/>
    </xf>
    <xf numFmtId="0" fontId="17" fillId="0" borderId="5" xfId="0" applyFont="1" applyFill="1" applyBorder="1" applyAlignment="1">
      <alignment horizontal="right"/>
    </xf>
    <xf numFmtId="165" fontId="17" fillId="0" borderId="5" xfId="1" applyFont="1" applyFill="1" applyBorder="1" applyAlignment="1" applyProtection="1">
      <alignment horizontal="right"/>
    </xf>
    <xf numFmtId="2" fontId="17" fillId="0" borderId="5" xfId="1" applyNumberFormat="1" applyFont="1" applyFill="1" applyBorder="1" applyAlignment="1" applyProtection="1">
      <alignment horizontal="right"/>
    </xf>
    <xf numFmtId="165" fontId="17" fillId="0" borderId="19" xfId="1" applyFont="1" applyFill="1" applyBorder="1" applyAlignment="1" applyProtection="1">
      <alignment horizontal="right"/>
    </xf>
    <xf numFmtId="0" fontId="0" fillId="0" borderId="0" xfId="0" applyFill="1"/>
    <xf numFmtId="0" fontId="0" fillId="0" borderId="0" xfId="0" applyFill="1" applyAlignment="1">
      <alignment horizontal="center"/>
    </xf>
    <xf numFmtId="0" fontId="20" fillId="0" borderId="46" xfId="0" applyFont="1" applyBorder="1" applyAlignment="1"/>
    <xf numFmtId="0" fontId="21" fillId="0" borderId="0" xfId="0" applyFont="1"/>
    <xf numFmtId="0" fontId="21" fillId="0" borderId="47" xfId="0" applyFont="1" applyBorder="1"/>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7" xfId="0" applyFont="1" applyBorder="1"/>
    <xf numFmtId="0" fontId="22" fillId="0" borderId="0" xfId="0" applyFont="1"/>
    <xf numFmtId="0" fontId="21" fillId="0" borderId="35" xfId="0" applyFont="1" applyBorder="1"/>
    <xf numFmtId="167" fontId="21" fillId="0" borderId="25" xfId="0" applyNumberFormat="1" applyFont="1" applyBorder="1"/>
    <xf numFmtId="0" fontId="21" fillId="0" borderId="25" xfId="0" applyFont="1" applyBorder="1"/>
    <xf numFmtId="0" fontId="21" fillId="0" borderId="25" xfId="0" applyFont="1" applyBorder="1" applyAlignment="1">
      <alignment vertical="center" textRotation="90"/>
    </xf>
    <xf numFmtId="0" fontId="22" fillId="0" borderId="26" xfId="0" applyFont="1" applyBorder="1"/>
    <xf numFmtId="0" fontId="21" fillId="0" borderId="48" xfId="0" applyFont="1" applyBorder="1"/>
    <xf numFmtId="167" fontId="23" fillId="0" borderId="0" xfId="0" applyNumberFormat="1" applyFont="1"/>
    <xf numFmtId="0" fontId="21" fillId="0" borderId="14" xfId="0" applyFont="1" applyBorder="1"/>
    <xf numFmtId="167" fontId="21" fillId="0" borderId="2" xfId="0" applyNumberFormat="1" applyFont="1" applyBorder="1"/>
    <xf numFmtId="0" fontId="21" fillId="0" borderId="2" xfId="0" applyFont="1" applyBorder="1"/>
    <xf numFmtId="0" fontId="21" fillId="0" borderId="2" xfId="0" applyFont="1" applyBorder="1" applyAlignment="1">
      <alignment vertical="center" textRotation="90"/>
    </xf>
    <xf numFmtId="0" fontId="22" fillId="0" borderId="21" xfId="0" applyFont="1" applyBorder="1"/>
    <xf numFmtId="0" fontId="21" fillId="0" borderId="3" xfId="0" applyFont="1" applyBorder="1"/>
    <xf numFmtId="0" fontId="21" fillId="0" borderId="27" xfId="0" applyFont="1" applyBorder="1"/>
    <xf numFmtId="0" fontId="21" fillId="0" borderId="15" xfId="0" applyFont="1" applyBorder="1"/>
    <xf numFmtId="0" fontId="21" fillId="0" borderId="15" xfId="0" applyFont="1" applyBorder="1" applyAlignment="1">
      <alignment vertical="center" textRotation="90"/>
    </xf>
    <xf numFmtId="0" fontId="22" fillId="0" borderId="24" xfId="0" applyFont="1" applyBorder="1"/>
    <xf numFmtId="0" fontId="23" fillId="0" borderId="0" xfId="0" applyFont="1"/>
    <xf numFmtId="0" fontId="22" fillId="0" borderId="0" xfId="0" applyFont="1" applyFill="1" applyBorder="1"/>
    <xf numFmtId="0" fontId="21" fillId="0" borderId="49" xfId="0" applyFont="1" applyFill="1" applyBorder="1"/>
    <xf numFmtId="0" fontId="22" fillId="0" borderId="25" xfId="0" applyFont="1" applyBorder="1" applyAlignment="1">
      <alignment horizontal="center" vertical="center"/>
    </xf>
    <xf numFmtId="0" fontId="21" fillId="0" borderId="14" xfId="0" applyFont="1" applyFill="1" applyBorder="1" applyAlignment="1">
      <alignment horizontal="justify" vertical="center" wrapText="1"/>
    </xf>
    <xf numFmtId="0" fontId="22" fillId="0" borderId="2" xfId="0" applyFont="1" applyBorder="1"/>
    <xf numFmtId="0" fontId="21" fillId="0" borderId="21" xfId="0" applyFont="1" applyBorder="1"/>
    <xf numFmtId="0" fontId="21" fillId="0" borderId="27" xfId="0" applyFont="1" applyFill="1" applyBorder="1" applyAlignment="1">
      <alignment horizontal="justify" vertical="center" wrapText="1"/>
    </xf>
    <xf numFmtId="0" fontId="22" fillId="0" borderId="15" xfId="0" applyFont="1" applyBorder="1"/>
    <xf numFmtId="0" fontId="21" fillId="0" borderId="24" xfId="0" applyFont="1" applyBorder="1"/>
    <xf numFmtId="0" fontId="21" fillId="0" borderId="33" xfId="0" applyFont="1" applyBorder="1"/>
    <xf numFmtId="0" fontId="22" fillId="0" borderId="34" xfId="0" applyFont="1" applyBorder="1" applyAlignment="1">
      <alignment horizontal="center" vertical="center"/>
    </xf>
    <xf numFmtId="0" fontId="22" fillId="0" borderId="50" xfId="0" applyFont="1" applyBorder="1"/>
    <xf numFmtId="0" fontId="21" fillId="0" borderId="35" xfId="0" applyFont="1" applyFill="1" applyBorder="1" applyAlignment="1">
      <alignment horizontal="justify" vertical="center" wrapText="1"/>
    </xf>
    <xf numFmtId="0" fontId="22" fillId="0" borderId="25" xfId="0" applyFont="1" applyBorder="1"/>
    <xf numFmtId="0" fontId="21" fillId="0" borderId="26" xfId="0" applyFont="1" applyBorder="1"/>
    <xf numFmtId="1" fontId="21" fillId="0" borderId="14" xfId="0" quotePrefix="1" applyNumberFormat="1" applyFont="1" applyFill="1" applyBorder="1" applyAlignment="1" applyProtection="1">
      <alignment horizontal="justify" vertical="center" wrapText="1"/>
    </xf>
    <xf numFmtId="1" fontId="21" fillId="0" borderId="27" xfId="0" quotePrefix="1" applyNumberFormat="1" applyFont="1" applyFill="1" applyBorder="1" applyAlignment="1" applyProtection="1">
      <alignment horizontal="justify" vertical="center" wrapText="1"/>
    </xf>
    <xf numFmtId="0" fontId="22" fillId="0" borderId="26" xfId="0" applyFont="1" applyBorder="1" applyAlignment="1">
      <alignment horizontal="center" vertical="center"/>
    </xf>
    <xf numFmtId="1" fontId="21" fillId="0" borderId="49" xfId="0" quotePrefix="1" applyNumberFormat="1" applyFont="1" applyFill="1" applyBorder="1" applyAlignment="1" applyProtection="1">
      <alignment horizontal="justify" vertical="center" wrapText="1"/>
    </xf>
    <xf numFmtId="0" fontId="21" fillId="0" borderId="49" xfId="0" applyFont="1" applyBorder="1"/>
    <xf numFmtId="0" fontId="21" fillId="0" borderId="49" xfId="0" applyFont="1" applyBorder="1" applyAlignment="1">
      <alignment horizontal="center" vertical="center" textRotation="90"/>
    </xf>
    <xf numFmtId="0" fontId="22" fillId="0" borderId="49" xfId="0" applyFont="1" applyBorder="1"/>
    <xf numFmtId="0" fontId="22" fillId="0" borderId="25" xfId="0" applyFont="1" applyBorder="1" applyAlignment="1">
      <alignment horizontal="center" vertical="center" textRotation="90"/>
    </xf>
    <xf numFmtId="1" fontId="21" fillId="2" borderId="14" xfId="0" quotePrefix="1" applyNumberFormat="1" applyFont="1" applyFill="1" applyBorder="1" applyAlignment="1" applyProtection="1">
      <alignment horizontal="justify" vertical="center" wrapText="1"/>
    </xf>
    <xf numFmtId="0" fontId="21" fillId="0" borderId="2" xfId="0" applyFont="1" applyFill="1" applyBorder="1"/>
    <xf numFmtId="0" fontId="22" fillId="0" borderId="2" xfId="0" applyFont="1" applyBorder="1" applyAlignment="1">
      <alignment horizontal="center" vertical="center"/>
    </xf>
    <xf numFmtId="0" fontId="22" fillId="2" borderId="2" xfId="0" applyFont="1" applyFill="1" applyBorder="1"/>
    <xf numFmtId="0" fontId="21" fillId="2" borderId="21" xfId="0" applyFont="1" applyFill="1" applyBorder="1"/>
    <xf numFmtId="0" fontId="20" fillId="0" borderId="2" xfId="0" applyFont="1" applyFill="1" applyBorder="1"/>
    <xf numFmtId="0" fontId="21" fillId="0" borderId="2" xfId="0" applyFont="1" applyBorder="1" applyAlignment="1">
      <alignment horizontal="center" vertical="center"/>
    </xf>
    <xf numFmtId="0" fontId="21" fillId="0" borderId="2" xfId="0" applyFont="1" applyBorder="1" applyAlignment="1">
      <alignment vertical="center"/>
    </xf>
    <xf numFmtId="167" fontId="21" fillId="0" borderId="2" xfId="0" applyNumberFormat="1" applyFont="1" applyFill="1" applyBorder="1"/>
    <xf numFmtId="1" fontId="21" fillId="0" borderId="14" xfId="0" quotePrefix="1" applyNumberFormat="1" applyFont="1" applyFill="1" applyBorder="1" applyAlignment="1" applyProtection="1">
      <alignment horizontal="justify" vertical="top" wrapText="1"/>
    </xf>
    <xf numFmtId="1" fontId="21" fillId="2" borderId="14" xfId="0" quotePrefix="1" applyNumberFormat="1" applyFont="1" applyFill="1" applyBorder="1" applyAlignment="1" applyProtection="1">
      <alignment horizontal="justify" vertical="top" wrapText="1"/>
    </xf>
    <xf numFmtId="0" fontId="21" fillId="2" borderId="14" xfId="0" applyFont="1" applyFill="1" applyBorder="1"/>
    <xf numFmtId="0" fontId="21" fillId="2" borderId="27" xfId="0" applyFont="1" applyFill="1" applyBorder="1"/>
    <xf numFmtId="167" fontId="21" fillId="0" borderId="15" xfId="0" applyNumberFormat="1" applyFont="1" applyFill="1" applyBorder="1"/>
    <xf numFmtId="167" fontId="21" fillId="0" borderId="15" xfId="0" applyNumberFormat="1" applyFont="1" applyBorder="1"/>
    <xf numFmtId="1" fontId="9" fillId="0" borderId="14" xfId="0" quotePrefix="1" applyNumberFormat="1" applyFont="1" applyFill="1" applyBorder="1" applyAlignment="1" applyProtection="1">
      <alignment horizontal="justify" vertical="center" wrapText="1"/>
    </xf>
    <xf numFmtId="1" fontId="9" fillId="0" borderId="27" xfId="0" quotePrefix="1" applyNumberFormat="1" applyFont="1" applyFill="1" applyBorder="1" applyAlignment="1" applyProtection="1">
      <alignment horizontal="justify" vertical="center" wrapText="1"/>
    </xf>
    <xf numFmtId="1" fontId="9" fillId="0" borderId="18" xfId="0" quotePrefix="1" applyNumberFormat="1" applyFont="1" applyFill="1" applyBorder="1" applyAlignment="1" applyProtection="1">
      <alignment horizontal="justify" vertical="center" wrapText="1"/>
    </xf>
    <xf numFmtId="1" fontId="5" fillId="0" borderId="3" xfId="0" applyNumberFormat="1" applyFont="1" applyFill="1" applyBorder="1" applyAlignment="1" applyProtection="1">
      <alignment horizontal="center" vertical="center"/>
    </xf>
    <xf numFmtId="166" fontId="5" fillId="0" borderId="3" xfId="0" applyNumberFormat="1" applyFont="1" applyFill="1" applyBorder="1" applyAlignment="1" applyProtection="1">
      <alignment vertical="center"/>
    </xf>
    <xf numFmtId="166" fontId="5" fillId="0" borderId="3" xfId="0" applyNumberFormat="1" applyFont="1" applyFill="1" applyBorder="1" applyAlignment="1">
      <alignment vertical="center"/>
    </xf>
    <xf numFmtId="0" fontId="9" fillId="0" borderId="1" xfId="0" applyFont="1" applyFill="1" applyBorder="1" applyAlignment="1">
      <alignment horizontal="justify" vertical="top" wrapText="1"/>
    </xf>
    <xf numFmtId="1" fontId="8" fillId="0" borderId="12" xfId="0" applyNumberFormat="1" applyFont="1" applyFill="1" applyBorder="1" applyAlignment="1">
      <alignment horizontal="center" vertical="top"/>
    </xf>
    <xf numFmtId="1" fontId="5" fillId="0" borderId="33" xfId="4" quotePrefix="1" applyNumberFormat="1" applyFont="1" applyFill="1" applyBorder="1" applyAlignment="1">
      <alignment horizontal="center" vertical="top"/>
    </xf>
    <xf numFmtId="0" fontId="5" fillId="0" borderId="28" xfId="0" applyFont="1" applyFill="1" applyBorder="1" applyAlignment="1">
      <alignment horizontal="center" vertical="center"/>
    </xf>
    <xf numFmtId="4" fontId="5" fillId="0" borderId="51" xfId="0" applyNumberFormat="1" applyFont="1" applyFill="1" applyBorder="1" applyAlignment="1">
      <alignment vertical="center"/>
    </xf>
    <xf numFmtId="4" fontId="5" fillId="0" borderId="52" xfId="0" applyNumberFormat="1" applyFont="1" applyFill="1" applyBorder="1" applyAlignment="1"/>
    <xf numFmtId="1" fontId="5" fillId="0" borderId="53" xfId="4" quotePrefix="1" applyNumberFormat="1" applyFont="1" applyFill="1" applyBorder="1" applyAlignment="1">
      <alignment horizontal="center" vertical="top"/>
    </xf>
    <xf numFmtId="0" fontId="5" fillId="0" borderId="15" xfId="0" applyFont="1" applyFill="1" applyBorder="1" applyAlignment="1">
      <alignment horizontal="center" vertical="center"/>
    </xf>
    <xf numFmtId="1" fontId="5" fillId="0" borderId="15" xfId="0" applyNumberFormat="1" applyFont="1" applyFill="1" applyBorder="1" applyAlignment="1">
      <alignment horizontal="center" vertical="center"/>
    </xf>
    <xf numFmtId="166" fontId="5" fillId="0" borderId="15" xfId="0" applyNumberFormat="1" applyFont="1" applyFill="1" applyBorder="1" applyAlignment="1" applyProtection="1">
      <alignment vertical="center"/>
    </xf>
    <xf numFmtId="166" fontId="5" fillId="0" borderId="15" xfId="0" applyNumberFormat="1" applyFont="1" applyFill="1" applyBorder="1" applyAlignment="1">
      <alignment vertical="center"/>
    </xf>
    <xf numFmtId="4" fontId="5" fillId="0" borderId="15" xfId="0" applyNumberFormat="1" applyFont="1" applyFill="1" applyBorder="1" applyAlignment="1" applyProtection="1">
      <alignment vertical="center"/>
    </xf>
    <xf numFmtId="166" fontId="5" fillId="0" borderId="24" xfId="0" applyNumberFormat="1" applyFont="1" applyFill="1" applyBorder="1" applyAlignment="1"/>
    <xf numFmtId="0" fontId="22" fillId="0" borderId="2" xfId="0" applyFont="1" applyFill="1" applyBorder="1"/>
    <xf numFmtId="0" fontId="21" fillId="0" borderId="21" xfId="0" applyFont="1" applyFill="1" applyBorder="1"/>
    <xf numFmtId="0" fontId="21" fillId="0" borderId="2" xfId="0" applyFont="1" applyFill="1" applyBorder="1" applyAlignment="1">
      <alignment vertical="center" textRotation="90"/>
    </xf>
    <xf numFmtId="167" fontId="22" fillId="2" borderId="3" xfId="0" applyNumberFormat="1" applyFont="1" applyFill="1" applyBorder="1"/>
    <xf numFmtId="167" fontId="22" fillId="2" borderId="15" xfId="0" applyNumberFormat="1" applyFont="1" applyFill="1" applyBorder="1"/>
    <xf numFmtId="0" fontId="21" fillId="2" borderId="24" xfId="0" applyFont="1" applyFill="1" applyBorder="1"/>
    <xf numFmtId="166" fontId="24" fillId="0" borderId="2" xfId="0" applyNumberFormat="1" applyFont="1" applyFill="1" applyBorder="1" applyAlignment="1" applyProtection="1">
      <alignment vertical="center"/>
    </xf>
    <xf numFmtId="167" fontId="5" fillId="0" borderId="2" xfId="0" applyNumberFormat="1" applyFont="1" applyFill="1" applyBorder="1" applyAlignment="1">
      <alignment horizontal="center"/>
    </xf>
    <xf numFmtId="0" fontId="5" fillId="0" borderId="7" xfId="0" applyFont="1" applyFill="1" applyBorder="1" applyAlignment="1">
      <alignment horizontal="left" vertical="center" wrapText="1"/>
    </xf>
    <xf numFmtId="0" fontId="5" fillId="0" borderId="13" xfId="0" applyFont="1" applyFill="1" applyBorder="1" applyAlignment="1">
      <alignment vertical="center"/>
    </xf>
    <xf numFmtId="0" fontId="9" fillId="0" borderId="29" xfId="0" applyFont="1" applyFill="1" applyBorder="1" applyAlignment="1">
      <alignment horizontal="justify" vertical="top" wrapText="1"/>
    </xf>
    <xf numFmtId="1" fontId="8" fillId="0" borderId="51" xfId="4" applyNumberFormat="1" applyFont="1" applyFill="1" applyBorder="1" applyAlignment="1">
      <alignment horizontal="center" vertical="top"/>
    </xf>
    <xf numFmtId="1" fontId="4" fillId="0" borderId="53" xfId="4" applyNumberFormat="1" applyFont="1" applyFill="1" applyBorder="1" applyAlignment="1">
      <alignment horizontal="center" vertical="top"/>
    </xf>
    <xf numFmtId="0" fontId="5" fillId="0" borderId="54" xfId="0" applyFont="1" applyFill="1" applyBorder="1" applyAlignment="1">
      <alignment horizontal="left" vertical="center" wrapText="1"/>
    </xf>
    <xf numFmtId="1" fontId="5" fillId="0" borderId="15" xfId="4" applyNumberFormat="1" applyFont="1" applyFill="1" applyBorder="1" applyAlignment="1">
      <alignment horizontal="center" vertical="center"/>
    </xf>
    <xf numFmtId="4" fontId="5" fillId="0" borderId="15" xfId="0" applyNumberFormat="1" applyFont="1" applyFill="1" applyBorder="1" applyAlignment="1">
      <alignment vertical="center"/>
    </xf>
    <xf numFmtId="1" fontId="5" fillId="0" borderId="10" xfId="0" quotePrefix="1" applyNumberFormat="1" applyFont="1" applyFill="1" applyBorder="1" applyAlignment="1" applyProtection="1">
      <alignment horizontal="justify" vertical="center" wrapText="1"/>
    </xf>
    <xf numFmtId="1" fontId="5" fillId="0" borderId="1" xfId="0" applyNumberFormat="1" applyFont="1" applyFill="1" applyBorder="1" applyAlignment="1" applyProtection="1">
      <alignment horizontal="center" vertical="center"/>
    </xf>
    <xf numFmtId="166" fontId="5" fillId="0" borderId="1" xfId="0" applyNumberFormat="1" applyFont="1" applyFill="1" applyBorder="1" applyAlignment="1" applyProtection="1">
      <alignment vertical="center"/>
    </xf>
    <xf numFmtId="166" fontId="5" fillId="0" borderId="1" xfId="0" applyNumberFormat="1" applyFont="1" applyFill="1" applyBorder="1" applyAlignment="1">
      <alignment vertical="center"/>
    </xf>
    <xf numFmtId="166" fontId="5" fillId="0" borderId="55" xfId="0" applyNumberFormat="1" applyFont="1" applyFill="1" applyBorder="1" applyAlignment="1"/>
    <xf numFmtId="1" fontId="5" fillId="0" borderId="16" xfId="4" quotePrefix="1" applyNumberFormat="1" applyFont="1" applyFill="1" applyBorder="1" applyAlignment="1">
      <alignment horizontal="center" vertical="top"/>
    </xf>
    <xf numFmtId="1" fontId="9" fillId="0" borderId="2" xfId="0" quotePrefix="1" applyNumberFormat="1" applyFont="1" applyFill="1" applyBorder="1" applyAlignment="1" applyProtection="1">
      <alignment horizontal="justify" vertical="center" wrapText="1"/>
    </xf>
    <xf numFmtId="166" fontId="5" fillId="0" borderId="46" xfId="0" applyNumberFormat="1" applyFont="1" applyFill="1" applyBorder="1" applyAlignment="1">
      <alignment horizontal="right"/>
    </xf>
    <xf numFmtId="166" fontId="8" fillId="0" borderId="57" xfId="0" applyNumberFormat="1" applyFont="1" applyFill="1" applyBorder="1" applyAlignment="1"/>
    <xf numFmtId="1" fontId="5" fillId="0" borderId="33" xfId="0" applyNumberFormat="1" applyFont="1" applyFill="1" applyBorder="1" applyAlignment="1" applyProtection="1">
      <alignment horizontal="center" vertical="top"/>
    </xf>
    <xf numFmtId="1" fontId="9" fillId="0" borderId="25" xfId="0" quotePrefix="1" applyNumberFormat="1" applyFont="1" applyFill="1" applyBorder="1" applyAlignment="1" applyProtection="1">
      <alignment horizontal="justify" vertical="top" wrapText="1"/>
    </xf>
    <xf numFmtId="1" fontId="5" fillId="0" borderId="58" xfId="0" applyNumberFormat="1" applyFont="1" applyFill="1" applyBorder="1" applyAlignment="1" applyProtection="1">
      <alignment horizontal="center"/>
    </xf>
    <xf numFmtId="2" fontId="5" fillId="0" borderId="49" xfId="0" applyNumberFormat="1" applyFont="1" applyFill="1" applyBorder="1" applyAlignment="1" applyProtection="1">
      <alignment horizontal="center"/>
    </xf>
    <xf numFmtId="4" fontId="5" fillId="0" borderId="49" xfId="0" applyNumberFormat="1" applyFont="1" applyFill="1" applyBorder="1" applyProtection="1"/>
    <xf numFmtId="4" fontId="5" fillId="0" borderId="49" xfId="0" applyNumberFormat="1" applyFont="1" applyFill="1" applyBorder="1"/>
    <xf numFmtId="4" fontId="5" fillId="0" borderId="59" xfId="0" applyNumberFormat="1" applyFont="1" applyFill="1" applyBorder="1" applyAlignment="1"/>
    <xf numFmtId="0" fontId="5" fillId="0" borderId="15" xfId="0" applyFont="1" applyFill="1" applyBorder="1" applyAlignment="1">
      <alignment horizontal="justify" vertical="top" wrapText="1"/>
    </xf>
    <xf numFmtId="0" fontId="5" fillId="0" borderId="15" xfId="0" applyFont="1" applyFill="1" applyBorder="1" applyAlignment="1">
      <alignment horizontal="center"/>
    </xf>
    <xf numFmtId="167" fontId="5" fillId="0" borderId="15" xfId="0" applyNumberFormat="1" applyFont="1" applyFill="1" applyBorder="1" applyAlignment="1">
      <alignment horizontal="center"/>
    </xf>
    <xf numFmtId="166" fontId="5" fillId="0" borderId="15" xfId="0" applyNumberFormat="1" applyFont="1" applyFill="1" applyBorder="1" applyProtection="1"/>
    <xf numFmtId="166" fontId="5" fillId="0" borderId="15" xfId="0" applyNumberFormat="1" applyFont="1" applyFill="1" applyBorder="1" applyAlignment="1">
      <alignment horizontal="right"/>
    </xf>
    <xf numFmtId="1" fontId="4" fillId="0" borderId="0" xfId="0" applyNumberFormat="1" applyFont="1" applyFill="1" applyAlignment="1" applyProtection="1">
      <alignment horizontal="center" vertical="center" wrapText="1"/>
    </xf>
    <xf numFmtId="0" fontId="20" fillId="3" borderId="46" xfId="0" applyFont="1" applyFill="1" applyBorder="1" applyAlignment="1"/>
    <xf numFmtId="0" fontId="22" fillId="3" borderId="39" xfId="0" applyFont="1" applyFill="1" applyBorder="1" applyAlignment="1">
      <alignment horizontal="center" vertical="center"/>
    </xf>
    <xf numFmtId="0" fontId="21" fillId="3" borderId="25" xfId="0" applyFont="1" applyFill="1" applyBorder="1"/>
    <xf numFmtId="0" fontId="21" fillId="3" borderId="2" xfId="0" applyFont="1" applyFill="1" applyBorder="1"/>
    <xf numFmtId="0" fontId="21" fillId="3" borderId="15" xfId="0" applyFont="1" applyFill="1" applyBorder="1"/>
    <xf numFmtId="0" fontId="21" fillId="3" borderId="0" xfId="0" applyFont="1" applyFill="1"/>
    <xf numFmtId="0" fontId="22" fillId="3" borderId="25" xfId="0" applyFont="1" applyFill="1" applyBorder="1" applyAlignment="1">
      <alignment horizontal="center" vertical="center"/>
    </xf>
    <xf numFmtId="0" fontId="22" fillId="3" borderId="34" xfId="0" applyFont="1" applyFill="1" applyBorder="1" applyAlignment="1">
      <alignment horizontal="center" vertical="center"/>
    </xf>
    <xf numFmtId="0" fontId="21" fillId="3" borderId="49" xfId="0" applyFont="1" applyFill="1" applyBorder="1"/>
    <xf numFmtId="0" fontId="22" fillId="3" borderId="25" xfId="0" applyFont="1" applyFill="1" applyBorder="1" applyAlignment="1">
      <alignment horizontal="center" vertical="center" textRotation="90"/>
    </xf>
    <xf numFmtId="167" fontId="21" fillId="3" borderId="2" xfId="0" applyNumberFormat="1" applyFont="1" applyFill="1" applyBorder="1"/>
    <xf numFmtId="167" fontId="21" fillId="3" borderId="15" xfId="0" applyNumberFormat="1" applyFont="1" applyFill="1" applyBorder="1"/>
    <xf numFmtId="16" fontId="8" fillId="0" borderId="46" xfId="0" applyNumberFormat="1" applyFont="1" applyFill="1" applyBorder="1" applyAlignment="1">
      <alignment vertical="top" wrapText="1"/>
    </xf>
    <xf numFmtId="49" fontId="5" fillId="0" borderId="46" xfId="0" applyNumberFormat="1" applyFont="1" applyFill="1" applyBorder="1" applyProtection="1"/>
    <xf numFmtId="1" fontId="5" fillId="0" borderId="46" xfId="0" applyNumberFormat="1" applyFont="1" applyFill="1" applyBorder="1" applyProtection="1"/>
    <xf numFmtId="4" fontId="5" fillId="0" borderId="46" xfId="0" applyNumberFormat="1" applyFont="1" applyFill="1" applyBorder="1"/>
    <xf numFmtId="4" fontId="5" fillId="0" borderId="46" xfId="0" applyNumberFormat="1" applyFont="1" applyFill="1" applyBorder="1" applyProtection="1"/>
    <xf numFmtId="166" fontId="8" fillId="0" borderId="9" xfId="0" applyNumberFormat="1" applyFont="1" applyFill="1" applyBorder="1" applyAlignment="1"/>
    <xf numFmtId="4" fontId="5" fillId="0" borderId="46" xfId="0" applyNumberFormat="1" applyFont="1" applyFill="1" applyBorder="1" applyAlignment="1"/>
    <xf numFmtId="167" fontId="5" fillId="0" borderId="2" xfId="0" applyNumberFormat="1" applyFont="1" applyFill="1" applyBorder="1" applyAlignment="1">
      <alignment horizontal="center" vertical="center"/>
    </xf>
    <xf numFmtId="4" fontId="31" fillId="0" borderId="0" xfId="0" applyNumberFormat="1" applyFont="1"/>
    <xf numFmtId="1" fontId="33" fillId="0" borderId="0" xfId="0" applyNumberFormat="1" applyFont="1" applyFill="1" applyBorder="1" applyAlignment="1">
      <alignment horizontal="center" vertical="top"/>
    </xf>
    <xf numFmtId="0" fontId="33" fillId="0" borderId="0" xfId="0" applyFont="1" applyFill="1" applyBorder="1" applyAlignment="1">
      <alignment horizontal="left" vertical="center" wrapText="1"/>
    </xf>
    <xf numFmtId="1" fontId="33" fillId="0" borderId="0" xfId="0" applyNumberFormat="1" applyFont="1" applyFill="1" applyBorder="1" applyAlignment="1">
      <alignment horizontal="center" vertical="center"/>
    </xf>
    <xf numFmtId="4" fontId="33" fillId="0" borderId="0" xfId="0" applyNumberFormat="1" applyFont="1" applyFill="1" applyBorder="1" applyAlignment="1">
      <alignment horizontal="right" vertical="center"/>
    </xf>
    <xf numFmtId="4" fontId="33" fillId="0" borderId="0" xfId="0" applyNumberFormat="1" applyFont="1" applyFill="1" applyBorder="1" applyAlignment="1">
      <alignment vertical="center"/>
    </xf>
    <xf numFmtId="4" fontId="29" fillId="0" borderId="25" xfId="0" applyNumberFormat="1" applyFont="1" applyFill="1" applyBorder="1" applyAlignment="1" applyProtection="1">
      <alignment horizontal="center" vertical="center"/>
    </xf>
    <xf numFmtId="1" fontId="29" fillId="0" borderId="36" xfId="4" applyNumberFormat="1" applyFont="1" applyFill="1" applyBorder="1" applyAlignment="1">
      <alignment horizontal="center" vertical="top"/>
    </xf>
    <xf numFmtId="0" fontId="29" fillId="0" borderId="37" xfId="0" applyFont="1" applyFill="1" applyBorder="1" applyAlignment="1">
      <alignment horizontal="left" vertical="center" wrapText="1"/>
    </xf>
    <xf numFmtId="1" fontId="33" fillId="0" borderId="37" xfId="4" applyNumberFormat="1" applyFont="1" applyFill="1" applyBorder="1" applyAlignment="1">
      <alignment horizontal="center" vertical="center"/>
    </xf>
    <xf numFmtId="4" fontId="33" fillId="0" borderId="37" xfId="4" applyNumberFormat="1" applyFont="1" applyFill="1" applyBorder="1" applyAlignment="1">
      <alignment horizontal="right" vertical="center"/>
    </xf>
    <xf numFmtId="4" fontId="33" fillId="0" borderId="37" xfId="0" applyNumberFormat="1" applyFont="1" applyFill="1" applyBorder="1" applyAlignment="1">
      <alignment vertical="center"/>
    </xf>
    <xf numFmtId="1" fontId="29" fillId="0" borderId="22" xfId="0" applyNumberFormat="1" applyFont="1" applyFill="1" applyBorder="1" applyAlignment="1" applyProtection="1">
      <alignment horizontal="center" vertical="center"/>
    </xf>
    <xf numFmtId="49" fontId="29" fillId="0" borderId="1" xfId="0" applyNumberFormat="1" applyFont="1" applyFill="1" applyBorder="1" applyAlignment="1" applyProtection="1">
      <alignment horizontal="center" vertical="center" wrapText="1"/>
    </xf>
    <xf numFmtId="49" fontId="29" fillId="0" borderId="25" xfId="0" applyNumberFormat="1" applyFont="1" applyFill="1" applyBorder="1" applyAlignment="1" applyProtection="1">
      <alignment horizontal="center" vertical="center"/>
    </xf>
    <xf numFmtId="1" fontId="29" fillId="0" borderId="25" xfId="0" applyNumberFormat="1" applyFont="1" applyFill="1" applyBorder="1" applyAlignment="1" applyProtection="1">
      <alignment horizontal="center" vertical="center"/>
    </xf>
    <xf numFmtId="4" fontId="29" fillId="0" borderId="28" xfId="0" applyNumberFormat="1" applyFont="1" applyFill="1" applyBorder="1" applyAlignment="1" applyProtection="1">
      <alignment horizontal="center" vertical="center"/>
    </xf>
    <xf numFmtId="4" fontId="29" fillId="0" borderId="29" xfId="0" applyNumberFormat="1" applyFont="1" applyFill="1" applyBorder="1" applyAlignment="1" applyProtection="1">
      <alignment horizontal="center" vertical="center"/>
    </xf>
    <xf numFmtId="1" fontId="4" fillId="0" borderId="14" xfId="0" applyNumberFormat="1" applyFont="1" applyFill="1" applyBorder="1" applyAlignment="1" applyProtection="1">
      <alignment horizontal="left" vertical="top"/>
    </xf>
    <xf numFmtId="1" fontId="4" fillId="0" borderId="2" xfId="0" applyNumberFormat="1" applyFont="1" applyFill="1" applyBorder="1" applyAlignment="1" applyProtection="1">
      <alignment horizontal="left" vertical="top"/>
    </xf>
    <xf numFmtId="1" fontId="4" fillId="0" borderId="36" xfId="0" applyNumberFormat="1" applyFont="1" applyFill="1" applyBorder="1" applyAlignment="1" applyProtection="1">
      <alignment horizontal="left" vertical="top"/>
    </xf>
    <xf numFmtId="1" fontId="4" fillId="0" borderId="37" xfId="0" applyNumberFormat="1" applyFont="1" applyFill="1" applyBorder="1" applyAlignment="1" applyProtection="1">
      <alignment horizontal="left" vertical="top"/>
    </xf>
    <xf numFmtId="1" fontId="4" fillId="0" borderId="38" xfId="0" applyNumberFormat="1" applyFont="1" applyFill="1" applyBorder="1" applyAlignment="1" applyProtection="1">
      <alignment horizontal="left" vertical="top"/>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xf>
    <xf numFmtId="1" fontId="4" fillId="0" borderId="35" xfId="0" applyNumberFormat="1" applyFont="1" applyFill="1" applyBorder="1" applyAlignment="1" applyProtection="1">
      <alignment horizontal="left" vertical="top"/>
    </xf>
    <xf numFmtId="1" fontId="4" fillId="0" borderId="25" xfId="0" applyNumberFormat="1" applyFont="1" applyFill="1" applyBorder="1" applyAlignment="1" applyProtection="1">
      <alignment horizontal="left" vertical="top"/>
    </xf>
    <xf numFmtId="1" fontId="4" fillId="0" borderId="0" xfId="0" applyNumberFormat="1" applyFont="1" applyFill="1" applyAlignment="1" applyProtection="1">
      <alignment horizontal="center" vertical="center"/>
    </xf>
    <xf numFmtId="1" fontId="4" fillId="0" borderId="0" xfId="0" applyNumberFormat="1" applyFont="1" applyFill="1" applyAlignment="1" applyProtection="1">
      <alignment horizontal="center" vertical="center" wrapText="1"/>
    </xf>
    <xf numFmtId="1" fontId="4" fillId="0" borderId="33" xfId="0" applyNumberFormat="1" applyFont="1" applyFill="1" applyBorder="1" applyAlignment="1" applyProtection="1">
      <alignment horizontal="center" vertical="center"/>
    </xf>
    <xf numFmtId="1" fontId="4" fillId="0" borderId="22" xfId="0" applyNumberFormat="1" applyFont="1" applyFill="1" applyBorder="1" applyAlignment="1" applyProtection="1">
      <alignment horizontal="center" vertical="center"/>
    </xf>
    <xf numFmtId="49" fontId="4" fillId="0" borderId="34"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1" fontId="4" fillId="0" borderId="25" xfId="0" applyNumberFormat="1" applyFont="1" applyFill="1" applyBorder="1" applyAlignment="1" applyProtection="1">
      <alignment horizontal="center" vertical="center"/>
    </xf>
    <xf numFmtId="1" fontId="4" fillId="0" borderId="2" xfId="0" applyNumberFormat="1" applyFont="1" applyFill="1" applyBorder="1" applyAlignment="1" applyProtection="1">
      <alignment horizontal="center" vertical="center"/>
    </xf>
    <xf numFmtId="4" fontId="4" fillId="0" borderId="28" xfId="0" applyNumberFormat="1" applyFont="1" applyFill="1" applyBorder="1" applyAlignment="1" applyProtection="1">
      <alignment horizontal="center" vertical="center"/>
    </xf>
    <xf numFmtId="4" fontId="4" fillId="0" borderId="29" xfId="0" applyNumberFormat="1" applyFont="1" applyFill="1" applyBorder="1" applyAlignment="1" applyProtection="1">
      <alignment horizontal="center" vertical="center"/>
    </xf>
    <xf numFmtId="0" fontId="8" fillId="0" borderId="36" xfId="0" applyFont="1" applyFill="1" applyBorder="1" applyAlignment="1">
      <alignment vertical="center"/>
    </xf>
    <xf numFmtId="0" fontId="8" fillId="0" borderId="37" xfId="0" applyFont="1" applyFill="1" applyBorder="1" applyAlignment="1">
      <alignment vertical="center"/>
    </xf>
    <xf numFmtId="1" fontId="4" fillId="0" borderId="37" xfId="4" applyNumberFormat="1" applyFont="1" applyFill="1" applyBorder="1" applyAlignment="1">
      <alignment horizontal="center" vertical="top"/>
    </xf>
    <xf numFmtId="1" fontId="8" fillId="0" borderId="9" xfId="4" applyNumberFormat="1" applyFont="1" applyFill="1" applyBorder="1" applyAlignment="1">
      <alignment horizontal="left" vertical="top"/>
    </xf>
    <xf numFmtId="1" fontId="4" fillId="0" borderId="0" xfId="0" applyNumberFormat="1" applyFont="1" applyFill="1" applyBorder="1" applyAlignment="1" applyProtection="1">
      <alignment horizontal="center" vertical="top"/>
    </xf>
    <xf numFmtId="1" fontId="8" fillId="0" borderId="56" xfId="4" quotePrefix="1" applyNumberFormat="1" applyFont="1" applyFill="1" applyBorder="1" applyAlignment="1">
      <alignment horizontal="left" vertical="top"/>
    </xf>
    <xf numFmtId="1" fontId="8" fillId="0" borderId="46" xfId="4" quotePrefix="1" applyNumberFormat="1" applyFont="1" applyFill="1" applyBorder="1" applyAlignment="1">
      <alignment horizontal="left" vertical="top"/>
    </xf>
    <xf numFmtId="0" fontId="20" fillId="0" borderId="46" xfId="0" applyFont="1" applyBorder="1" applyAlignment="1">
      <alignment horizontal="left"/>
    </xf>
    <xf numFmtId="0" fontId="38" fillId="0" borderId="0" xfId="0" applyFont="1" applyFill="1" applyAlignment="1">
      <alignment vertical="center"/>
    </xf>
    <xf numFmtId="0" fontId="38" fillId="0" borderId="0" xfId="0" applyFont="1" applyFill="1" applyBorder="1" applyAlignment="1">
      <alignment vertical="center"/>
    </xf>
    <xf numFmtId="166" fontId="38" fillId="0" borderId="64" xfId="0" applyNumberFormat="1" applyFont="1" applyFill="1" applyBorder="1" applyAlignment="1">
      <alignment vertical="center"/>
    </xf>
    <xf numFmtId="166" fontId="38" fillId="0" borderId="0" xfId="0" applyNumberFormat="1" applyFont="1" applyFill="1" applyBorder="1" applyAlignment="1">
      <alignment vertical="center"/>
    </xf>
    <xf numFmtId="2" fontId="38" fillId="0" borderId="0" xfId="0" applyNumberFormat="1" applyFont="1" applyFill="1" applyAlignment="1">
      <alignment vertical="center"/>
    </xf>
    <xf numFmtId="1" fontId="38" fillId="0" borderId="0" xfId="0" applyNumberFormat="1" applyFont="1" applyFill="1" applyBorder="1" applyAlignment="1">
      <alignment vertical="center"/>
    </xf>
    <xf numFmtId="0" fontId="38" fillId="0" borderId="0" xfId="0" applyFont="1" applyFill="1" applyBorder="1" applyAlignment="1">
      <alignment horizontal="right" vertical="center"/>
    </xf>
    <xf numFmtId="4" fontId="38" fillId="0" borderId="0" xfId="0" applyNumberFormat="1" applyFont="1" applyFill="1" applyBorder="1" applyAlignment="1">
      <alignment vertical="center"/>
    </xf>
    <xf numFmtId="1" fontId="38" fillId="0" borderId="0" xfId="0" applyNumberFormat="1" applyFont="1" applyFill="1" applyBorder="1" applyAlignment="1">
      <alignment horizontal="center" vertical="center"/>
    </xf>
    <xf numFmtId="0" fontId="21" fillId="0" borderId="0" xfId="0" applyFont="1" applyFill="1"/>
    <xf numFmtId="1" fontId="37" fillId="0" borderId="56" xfId="4" applyNumberFormat="1" applyFont="1" applyFill="1" applyBorder="1" applyAlignment="1">
      <alignment horizontal="left" vertical="top"/>
    </xf>
    <xf numFmtId="1" fontId="37" fillId="0" borderId="46" xfId="4" applyNumberFormat="1" applyFont="1" applyFill="1" applyBorder="1" applyAlignment="1">
      <alignment horizontal="left" vertical="top"/>
    </xf>
    <xf numFmtId="166" fontId="37" fillId="0" borderId="57" xfId="0" applyNumberFormat="1" applyFont="1" applyFill="1" applyBorder="1" applyAlignment="1"/>
    <xf numFmtId="0" fontId="38" fillId="0" borderId="0" xfId="0" applyFont="1" applyFill="1"/>
    <xf numFmtId="0" fontId="38" fillId="0" borderId="0" xfId="0" applyFont="1" applyFill="1" applyBorder="1"/>
    <xf numFmtId="1" fontId="38" fillId="0" borderId="56" xfId="4" quotePrefix="1" applyNumberFormat="1" applyFont="1" applyFill="1" applyBorder="1" applyAlignment="1">
      <alignment horizontal="center" vertical="top"/>
    </xf>
    <xf numFmtId="0" fontId="38" fillId="0" borderId="46" xfId="0" applyFont="1" applyFill="1" applyBorder="1" applyAlignment="1">
      <alignment horizontal="justify" vertical="top" wrapText="1"/>
    </xf>
    <xf numFmtId="0" fontId="38" fillId="0" borderId="46" xfId="0" applyFont="1" applyFill="1" applyBorder="1" applyAlignment="1">
      <alignment horizontal="center"/>
    </xf>
    <xf numFmtId="167" fontId="38" fillId="0" borderId="46" xfId="0" applyNumberFormat="1" applyFont="1" applyFill="1" applyBorder="1" applyAlignment="1">
      <alignment horizontal="center"/>
    </xf>
    <xf numFmtId="166" fontId="38" fillId="0" borderId="46" xfId="0" applyNumberFormat="1" applyFont="1" applyFill="1" applyBorder="1" applyProtection="1"/>
    <xf numFmtId="166" fontId="38" fillId="0" borderId="46" xfId="0" applyNumberFormat="1" applyFont="1" applyFill="1" applyBorder="1" applyAlignment="1">
      <alignment horizontal="right"/>
    </xf>
    <xf numFmtId="166" fontId="38" fillId="0" borderId="57" xfId="0" applyNumberFormat="1" applyFont="1" applyFill="1" applyBorder="1" applyAlignment="1"/>
    <xf numFmtId="0" fontId="21" fillId="0" borderId="0" xfId="0" applyFont="1" applyFill="1" applyAlignment="1">
      <alignment horizontal="center"/>
    </xf>
    <xf numFmtId="0" fontId="39" fillId="0" borderId="0" xfId="0" applyFont="1" applyFill="1" applyAlignment="1">
      <alignment horizontal="left" vertical="top" wrapText="1"/>
    </xf>
    <xf numFmtId="0" fontId="21" fillId="0" borderId="0" xfId="0" applyFont="1" applyFill="1" applyAlignment="1">
      <alignment horizontal="left" vertical="top"/>
    </xf>
    <xf numFmtId="0" fontId="21" fillId="0" borderId="0" xfId="0" applyFont="1" applyFill="1" applyAlignment="1">
      <alignment horizontal="left"/>
    </xf>
    <xf numFmtId="1" fontId="38" fillId="0" borderId="0" xfId="0" applyNumberFormat="1" applyFont="1" applyFill="1" applyBorder="1" applyAlignment="1">
      <alignment horizontal="center" vertical="top"/>
    </xf>
    <xf numFmtId="0" fontId="38" fillId="0" borderId="0" xfId="0" applyFont="1" applyFill="1" applyBorder="1" applyAlignment="1">
      <alignment horizontal="left" vertical="center" wrapText="1"/>
    </xf>
    <xf numFmtId="4" fontId="38" fillId="0" borderId="0" xfId="0" applyNumberFormat="1" applyFont="1" applyFill="1" applyBorder="1" applyAlignment="1">
      <alignment horizontal="right" vertical="center"/>
    </xf>
    <xf numFmtId="4" fontId="38" fillId="0" borderId="0" xfId="0" applyNumberFormat="1" applyFont="1" applyFill="1" applyBorder="1" applyAlignment="1"/>
    <xf numFmtId="0" fontId="42" fillId="0" borderId="0" xfId="0" applyFont="1" applyAlignment="1">
      <alignment horizontal="left"/>
    </xf>
    <xf numFmtId="0" fontId="43" fillId="0" borderId="0" xfId="0" applyFont="1" applyBorder="1" applyAlignment="1">
      <alignment horizontal="left"/>
    </xf>
    <xf numFmtId="0" fontId="43" fillId="0" borderId="0" xfId="0" applyFont="1" applyBorder="1"/>
    <xf numFmtId="0" fontId="44" fillId="0" borderId="0" xfId="0" applyFont="1" applyBorder="1" applyAlignment="1">
      <alignment horizontal="center" vertical="center"/>
    </xf>
    <xf numFmtId="170" fontId="43" fillId="0" borderId="0" xfId="4" applyNumberFormat="1" applyFont="1" applyFill="1" applyBorder="1" applyAlignment="1">
      <alignment vertical="top"/>
    </xf>
    <xf numFmtId="0" fontId="43" fillId="0" borderId="0" xfId="0" applyFont="1" applyFill="1" applyBorder="1"/>
    <xf numFmtId="0" fontId="42" fillId="0" borderId="0" xfId="0" applyFont="1" applyBorder="1" applyAlignment="1">
      <alignment horizontal="center"/>
    </xf>
    <xf numFmtId="170" fontId="45" fillId="0" borderId="0" xfId="4" applyNumberFormat="1" applyFont="1" applyFill="1" applyBorder="1" applyAlignment="1"/>
    <xf numFmtId="0" fontId="32" fillId="0" borderId="0" xfId="0" applyFont="1" applyBorder="1" applyAlignment="1">
      <alignment horizontal="center"/>
    </xf>
    <xf numFmtId="0" fontId="31" fillId="0" borderId="0" xfId="5" applyFont="1" applyBorder="1" applyAlignment="1">
      <alignment horizontal="left" vertical="top" wrapText="1"/>
    </xf>
    <xf numFmtId="0" fontId="31" fillId="0" borderId="0" xfId="5" applyFont="1" applyBorder="1" applyAlignment="1">
      <alignment horizontal="center"/>
    </xf>
    <xf numFmtId="0" fontId="32" fillId="0" borderId="0" xfId="5" applyFont="1" applyBorder="1" applyAlignment="1">
      <alignment horizontal="left" wrapText="1"/>
    </xf>
    <xf numFmtId="0" fontId="32" fillId="0" borderId="0" xfId="8" applyFont="1" applyBorder="1" applyAlignment="1">
      <alignment horizontal="center" vertical="top" wrapText="1"/>
    </xf>
    <xf numFmtId="0" fontId="42" fillId="0" borderId="0" xfId="0" applyFont="1" applyBorder="1" applyAlignment="1">
      <alignment horizontal="center" vertical="top"/>
    </xf>
    <xf numFmtId="0" fontId="42" fillId="0" borderId="0" xfId="0" applyFont="1" applyBorder="1" applyAlignment="1">
      <alignment horizontal="left" vertical="top" wrapText="1"/>
    </xf>
    <xf numFmtId="4" fontId="42" fillId="0" borderId="0" xfId="0" applyNumberFormat="1" applyFont="1" applyBorder="1" applyAlignment="1">
      <alignment horizontal="center"/>
    </xf>
    <xf numFmtId="4" fontId="43" fillId="0" borderId="0" xfId="0" applyNumberFormat="1" applyFont="1" applyBorder="1"/>
    <xf numFmtId="0" fontId="42" fillId="0" borderId="0" xfId="0" applyFont="1" applyBorder="1"/>
    <xf numFmtId="4" fontId="42" fillId="0" borderId="0" xfId="10" applyNumberFormat="1" applyFont="1" applyBorder="1" applyAlignment="1">
      <alignment horizontal="center"/>
    </xf>
    <xf numFmtId="4" fontId="46" fillId="0" borderId="0" xfId="13" applyNumberFormat="1" applyFont="1" applyBorder="1" applyAlignment="1">
      <alignment horizontal="center"/>
    </xf>
    <xf numFmtId="4" fontId="46" fillId="0" borderId="0" xfId="13" applyNumberFormat="1" applyFont="1" applyAlignment="1">
      <alignment horizontal="center"/>
    </xf>
    <xf numFmtId="0" fontId="36" fillId="0" borderId="0" xfId="0" applyFont="1" applyFill="1" applyBorder="1" applyAlignment="1">
      <alignment horizontal="center" vertical="center" wrapText="1"/>
    </xf>
    <xf numFmtId="1" fontId="36" fillId="0" borderId="0" xfId="0" applyNumberFormat="1" applyFont="1" applyFill="1" applyAlignment="1" applyProtection="1">
      <alignment horizontal="center" vertical="center"/>
    </xf>
    <xf numFmtId="4" fontId="29" fillId="0" borderId="0" xfId="0" applyNumberFormat="1" applyFont="1" applyFill="1" applyBorder="1" applyAlignment="1">
      <alignment horizontal="center"/>
    </xf>
    <xf numFmtId="0" fontId="47" fillId="0" borderId="0" xfId="5" applyFont="1" applyBorder="1" applyAlignment="1">
      <alignment horizontal="center" vertical="center" wrapText="1"/>
    </xf>
    <xf numFmtId="4" fontId="47" fillId="0" borderId="0" xfId="0" applyNumberFormat="1" applyFont="1" applyBorder="1" applyAlignment="1">
      <alignment horizontal="center"/>
    </xf>
    <xf numFmtId="0" fontId="32" fillId="0" borderId="0" xfId="0" applyFont="1" applyBorder="1" applyAlignment="1">
      <alignment horizontal="left" vertical="top" wrapText="1"/>
    </xf>
    <xf numFmtId="0" fontId="47" fillId="0" borderId="0" xfId="0" applyFont="1" applyBorder="1" applyAlignment="1">
      <alignment horizontal="center" vertical="top" wrapText="1"/>
    </xf>
    <xf numFmtId="0" fontId="36" fillId="0" borderId="0" xfId="0" applyFont="1" applyBorder="1" applyAlignment="1">
      <alignment horizontal="center"/>
    </xf>
    <xf numFmtId="0" fontId="49" fillId="0" borderId="0" xfId="0" applyFont="1" applyFill="1" applyBorder="1" applyAlignment="1">
      <alignment horizontal="left" vertical="center" wrapText="1"/>
    </xf>
    <xf numFmtId="0" fontId="36" fillId="0" borderId="46" xfId="0" applyFont="1" applyFill="1" applyBorder="1" applyAlignment="1">
      <alignment horizontal="left" vertical="center" wrapText="1"/>
    </xf>
    <xf numFmtId="1" fontId="38" fillId="0" borderId="46" xfId="0" applyNumberFormat="1" applyFont="1" applyFill="1" applyBorder="1" applyAlignment="1">
      <alignment horizontal="center" vertical="center"/>
    </xf>
    <xf numFmtId="4" fontId="38" fillId="0" borderId="46" xfId="0" applyNumberFormat="1" applyFont="1" applyFill="1" applyBorder="1" applyAlignment="1">
      <alignment horizontal="right" vertical="center"/>
    </xf>
    <xf numFmtId="4" fontId="38" fillId="0" borderId="46" xfId="0" applyNumberFormat="1" applyFont="1" applyFill="1" applyBorder="1" applyAlignment="1">
      <alignment vertical="center"/>
    </xf>
    <xf numFmtId="4" fontId="38" fillId="0" borderId="46" xfId="0" applyNumberFormat="1" applyFont="1" applyFill="1" applyBorder="1" applyAlignment="1"/>
    <xf numFmtId="0" fontId="48" fillId="0" borderId="46" xfId="0" applyFont="1" applyFill="1" applyBorder="1" applyAlignment="1">
      <alignment horizontal="left" vertical="center" wrapText="1"/>
    </xf>
    <xf numFmtId="1" fontId="50" fillId="0" borderId="37" xfId="0" applyNumberFormat="1" applyFont="1" applyFill="1" applyBorder="1" applyAlignment="1">
      <alignment horizontal="center" vertical="center"/>
    </xf>
    <xf numFmtId="4" fontId="50" fillId="0" borderId="37" xfId="0" applyNumberFormat="1" applyFont="1" applyFill="1" applyBorder="1" applyAlignment="1">
      <alignment horizontal="right" vertical="center"/>
    </xf>
    <xf numFmtId="4" fontId="50" fillId="0" borderId="37" xfId="0" applyNumberFormat="1" applyFont="1" applyFill="1" applyBorder="1" applyAlignment="1">
      <alignment vertical="center"/>
    </xf>
    <xf numFmtId="4" fontId="50" fillId="0" borderId="37" xfId="0" applyNumberFormat="1" applyFont="1" applyFill="1" applyBorder="1" applyAlignment="1"/>
    <xf numFmtId="0" fontId="36" fillId="0" borderId="37" xfId="0" applyFont="1" applyFill="1" applyBorder="1" applyAlignment="1">
      <alignment horizontal="left" vertical="center" wrapText="1"/>
    </xf>
    <xf numFmtId="1" fontId="29" fillId="0" borderId="65" xfId="0" applyNumberFormat="1" applyFont="1" applyFill="1" applyBorder="1" applyAlignment="1" applyProtection="1">
      <alignment horizontal="center" vertical="center"/>
    </xf>
    <xf numFmtId="49" fontId="29" fillId="0" borderId="66" xfId="0" applyNumberFormat="1" applyFont="1" applyFill="1" applyBorder="1" applyAlignment="1" applyProtection="1">
      <alignment horizontal="center" vertical="center" wrapText="1"/>
    </xf>
    <xf numFmtId="4" fontId="29" fillId="0" borderId="26" xfId="0" applyNumberFormat="1" applyFont="1" applyFill="1" applyBorder="1" applyAlignment="1" applyProtection="1">
      <alignment horizontal="center"/>
    </xf>
    <xf numFmtId="49" fontId="29" fillId="0" borderId="64" xfId="0" applyNumberFormat="1" applyFont="1" applyFill="1" applyBorder="1" applyAlignment="1" applyProtection="1">
      <alignment horizontal="center" vertical="center"/>
    </xf>
    <xf numFmtId="1" fontId="29" fillId="0" borderId="64" xfId="0" applyNumberFormat="1" applyFont="1" applyFill="1" applyBorder="1" applyAlignment="1" applyProtection="1">
      <alignment horizontal="center" vertical="center"/>
    </xf>
    <xf numFmtId="4" fontId="29" fillId="0" borderId="64" xfId="0" applyNumberFormat="1" applyFont="1" applyFill="1" applyBorder="1" applyAlignment="1" applyProtection="1">
      <alignment horizontal="center" vertical="center"/>
    </xf>
    <xf numFmtId="4" fontId="29" fillId="0" borderId="67" xfId="0" applyNumberFormat="1" applyFont="1" applyFill="1" applyBorder="1" applyAlignment="1" applyProtection="1">
      <alignment horizontal="center"/>
    </xf>
    <xf numFmtId="1" fontId="34" fillId="0" borderId="68" xfId="0" applyNumberFormat="1" applyFont="1" applyFill="1" applyBorder="1" applyAlignment="1" applyProtection="1">
      <alignment horizontal="center" vertical="center"/>
    </xf>
    <xf numFmtId="49" fontId="34" fillId="0" borderId="63" xfId="0" applyNumberFormat="1" applyFont="1" applyFill="1" applyBorder="1" applyAlignment="1" applyProtection="1">
      <alignment horizontal="center" vertical="center" wrapText="1"/>
    </xf>
    <xf numFmtId="49" fontId="34" fillId="0" borderId="63" xfId="0" applyNumberFormat="1" applyFont="1" applyFill="1" applyBorder="1" applyAlignment="1" applyProtection="1">
      <alignment horizontal="center" vertical="center"/>
    </xf>
    <xf numFmtId="1" fontId="34" fillId="0" borderId="63" xfId="0" applyNumberFormat="1" applyFont="1" applyFill="1" applyBorder="1" applyAlignment="1" applyProtection="1">
      <alignment horizontal="center" vertical="center"/>
    </xf>
    <xf numFmtId="3" fontId="34" fillId="0" borderId="63" xfId="0" quotePrefix="1" applyNumberFormat="1" applyFont="1" applyFill="1" applyBorder="1" applyAlignment="1" applyProtection="1">
      <alignment horizontal="center" vertical="center"/>
    </xf>
    <xf numFmtId="3" fontId="34" fillId="0" borderId="63" xfId="0" applyNumberFormat="1" applyFont="1" applyFill="1" applyBorder="1" applyAlignment="1" applyProtection="1">
      <alignment horizontal="center" vertical="center"/>
    </xf>
    <xf numFmtId="4" fontId="34" fillId="0" borderId="69" xfId="0" quotePrefix="1" applyNumberFormat="1" applyFont="1" applyFill="1" applyBorder="1" applyAlignment="1" applyProtection="1">
      <alignment horizontal="center" vertical="center"/>
    </xf>
    <xf numFmtId="4" fontId="33" fillId="0" borderId="41" xfId="0" applyNumberFormat="1" applyFont="1" applyFill="1" applyBorder="1" applyAlignment="1"/>
    <xf numFmtId="1" fontId="27" fillId="0" borderId="20" xfId="4" quotePrefix="1" applyNumberFormat="1" applyFont="1" applyFill="1" applyBorder="1" applyAlignment="1">
      <alignment horizontal="center" vertical="top"/>
    </xf>
    <xf numFmtId="0" fontId="27" fillId="0" borderId="10" xfId="0" applyFont="1" applyFill="1" applyBorder="1" applyAlignment="1">
      <alignment horizontal="justify" vertical="top" wrapText="1"/>
    </xf>
    <xf numFmtId="49" fontId="27" fillId="0" borderId="28" xfId="0" applyNumberFormat="1" applyFont="1" applyFill="1" applyBorder="1" applyAlignment="1">
      <alignment vertical="center" wrapText="1"/>
    </xf>
    <xf numFmtId="49" fontId="27" fillId="0" borderId="51" xfId="0" applyNumberFormat="1" applyFont="1" applyFill="1" applyBorder="1" applyAlignment="1">
      <alignment vertical="center"/>
    </xf>
    <xf numFmtId="49" fontId="27" fillId="0" borderId="52" xfId="0" applyNumberFormat="1" applyFont="1" applyFill="1" applyBorder="1" applyAlignment="1">
      <alignment horizontal="center" vertical="center"/>
    </xf>
    <xf numFmtId="49" fontId="27" fillId="0" borderId="70" xfId="0" applyNumberFormat="1" applyFont="1" applyFill="1" applyBorder="1" applyAlignment="1">
      <alignment horizontal="left" wrapText="1"/>
    </xf>
    <xf numFmtId="49" fontId="27" fillId="0" borderId="71" xfId="0" applyNumberFormat="1" applyFont="1" applyFill="1" applyBorder="1" applyAlignment="1">
      <alignment horizontal="left" wrapText="1"/>
    </xf>
    <xf numFmtId="49" fontId="27" fillId="0" borderId="72" xfId="0" applyNumberFormat="1" applyFont="1" applyFill="1" applyBorder="1" applyAlignment="1">
      <alignment horizontal="left" wrapText="1"/>
    </xf>
    <xf numFmtId="49" fontId="27" fillId="0" borderId="11" xfId="0" applyNumberFormat="1" applyFont="1" applyFill="1" applyBorder="1" applyAlignment="1">
      <alignment vertical="center" wrapText="1"/>
    </xf>
    <xf numFmtId="49" fontId="27" fillId="0" borderId="12" xfId="0" applyNumberFormat="1" applyFont="1" applyFill="1" applyBorder="1" applyAlignment="1">
      <alignment vertical="center"/>
    </xf>
    <xf numFmtId="49" fontId="27" fillId="0" borderId="31" xfId="0" applyNumberFormat="1" applyFont="1" applyFill="1" applyBorder="1" applyAlignment="1">
      <alignment horizontal="center" vertical="center"/>
    </xf>
    <xf numFmtId="0" fontId="27" fillId="0" borderId="73" xfId="0" applyFont="1" applyFill="1" applyBorder="1" applyAlignment="1">
      <alignment horizontal="left" vertical="center" wrapText="1"/>
    </xf>
    <xf numFmtId="0" fontId="27" fillId="0" borderId="64" xfId="0" applyFont="1" applyFill="1" applyBorder="1" applyAlignment="1">
      <alignment horizontal="center" vertical="center"/>
    </xf>
    <xf numFmtId="1" fontId="27" fillId="0" borderId="64" xfId="4" applyNumberFormat="1" applyFont="1" applyFill="1" applyBorder="1" applyAlignment="1">
      <alignment horizontal="center" vertical="center"/>
    </xf>
    <xf numFmtId="4" fontId="27" fillId="0" borderId="64" xfId="0" applyNumberFormat="1" applyFont="1" applyFill="1" applyBorder="1" applyAlignment="1">
      <alignment vertical="center"/>
    </xf>
    <xf numFmtId="166" fontId="27" fillId="0" borderId="64" xfId="0" applyNumberFormat="1" applyFont="1" applyFill="1" applyBorder="1" applyAlignment="1">
      <alignment vertical="center"/>
    </xf>
    <xf numFmtId="4" fontId="27" fillId="0" borderId="67" xfId="0" applyNumberFormat="1" applyFont="1" applyFill="1" applyBorder="1" applyAlignment="1"/>
    <xf numFmtId="1" fontId="28" fillId="0" borderId="20" xfId="4" applyNumberFormat="1" applyFont="1" applyFill="1" applyBorder="1" applyAlignment="1">
      <alignment horizontal="center" vertical="top"/>
    </xf>
    <xf numFmtId="1" fontId="27" fillId="0" borderId="74" xfId="0" applyNumberFormat="1" applyFont="1" applyFill="1" applyBorder="1" applyAlignment="1">
      <alignment horizontal="center" vertical="top"/>
    </xf>
    <xf numFmtId="0" fontId="27" fillId="0" borderId="64" xfId="0" applyFont="1" applyFill="1" applyBorder="1" applyAlignment="1">
      <alignment horizontal="justify" vertical="top" wrapText="1"/>
    </xf>
    <xf numFmtId="49" fontId="28" fillId="0" borderId="70" xfId="0" applyNumberFormat="1" applyFont="1" applyFill="1" applyBorder="1" applyAlignment="1">
      <alignment vertical="center"/>
    </xf>
    <xf numFmtId="1" fontId="28" fillId="0" borderId="71" xfId="0" applyNumberFormat="1" applyFont="1" applyFill="1" applyBorder="1" applyAlignment="1">
      <alignment vertical="center"/>
    </xf>
    <xf numFmtId="4" fontId="28" fillId="0" borderId="71" xfId="0" applyNumberFormat="1" applyFont="1" applyFill="1" applyBorder="1" applyAlignment="1">
      <alignment vertical="center"/>
    </xf>
    <xf numFmtId="4" fontId="27" fillId="0" borderId="72" xfId="0" applyNumberFormat="1" applyFont="1" applyFill="1" applyBorder="1"/>
    <xf numFmtId="0" fontId="27" fillId="0" borderId="64" xfId="0" applyFont="1" applyFill="1" applyBorder="1" applyAlignment="1">
      <alignment horizontal="justify" vertical="center" wrapText="1"/>
    </xf>
    <xf numFmtId="4" fontId="27" fillId="0" borderId="64" xfId="0" applyNumberFormat="1" applyFont="1" applyFill="1" applyBorder="1" applyAlignment="1" applyProtection="1">
      <alignment vertical="center"/>
      <protection locked="0"/>
    </xf>
    <xf numFmtId="1" fontId="27" fillId="0" borderId="64" xfId="0" applyNumberFormat="1" applyFont="1" applyFill="1" applyBorder="1" applyAlignment="1">
      <alignment horizontal="center" vertical="center"/>
    </xf>
    <xf numFmtId="4" fontId="27" fillId="0" borderId="64" xfId="0" applyNumberFormat="1" applyFont="1" applyFill="1" applyBorder="1" applyAlignment="1" applyProtection="1">
      <alignment horizontal="right" vertical="center"/>
      <protection locked="0"/>
    </xf>
    <xf numFmtId="4" fontId="27" fillId="0" borderId="67" xfId="0" applyNumberFormat="1" applyFont="1" applyFill="1" applyBorder="1"/>
    <xf numFmtId="1" fontId="27" fillId="0" borderId="22" xfId="4" quotePrefix="1" applyNumberFormat="1" applyFont="1" applyFill="1" applyBorder="1" applyAlignment="1">
      <alignment horizontal="center" vertical="top"/>
    </xf>
    <xf numFmtId="0" fontId="27" fillId="0" borderId="75" xfId="0" applyFont="1" applyFill="1" applyBorder="1" applyAlignment="1">
      <alignment horizontal="justify" vertical="center" wrapText="1"/>
    </xf>
    <xf numFmtId="0" fontId="27" fillId="0" borderId="42" xfId="0" applyFont="1" applyFill="1" applyBorder="1" applyAlignment="1">
      <alignment horizontal="justify" vertical="top" wrapText="1"/>
    </xf>
    <xf numFmtId="0" fontId="27" fillId="0" borderId="13" xfId="0" applyFont="1" applyFill="1" applyBorder="1" applyAlignment="1">
      <alignment vertical="center"/>
    </xf>
    <xf numFmtId="0" fontId="27" fillId="0" borderId="0" xfId="0" applyFont="1" applyFill="1" applyBorder="1" applyAlignment="1">
      <alignment vertical="center"/>
    </xf>
    <xf numFmtId="0" fontId="27" fillId="0" borderId="17" xfId="0" applyFont="1" applyFill="1" applyBorder="1" applyAlignment="1">
      <alignment vertical="center"/>
    </xf>
    <xf numFmtId="0" fontId="27" fillId="0" borderId="42" xfId="0" quotePrefix="1" applyFont="1" applyFill="1" applyBorder="1" applyAlignment="1">
      <alignment horizontal="justify" vertical="top" wrapText="1"/>
    </xf>
    <xf numFmtId="0" fontId="27" fillId="0" borderId="11" xfId="0" applyFont="1" applyFill="1" applyBorder="1" applyAlignment="1">
      <alignment horizontal="center"/>
    </xf>
    <xf numFmtId="1" fontId="27" fillId="0" borderId="12" xfId="4" applyNumberFormat="1" applyFont="1" applyFill="1" applyBorder="1" applyAlignment="1">
      <alignment horizontal="center"/>
    </xf>
    <xf numFmtId="4" fontId="27" fillId="0" borderId="12" xfId="0" applyNumberFormat="1" applyFont="1" applyFill="1" applyBorder="1" applyAlignment="1"/>
    <xf numFmtId="166" fontId="27" fillId="0" borderId="12" xfId="0" applyNumberFormat="1" applyFont="1" applyFill="1" applyBorder="1" applyAlignment="1"/>
    <xf numFmtId="166" fontId="27" fillId="0" borderId="31" xfId="0" applyNumberFormat="1" applyFont="1" applyFill="1" applyBorder="1" applyAlignment="1"/>
    <xf numFmtId="0" fontId="27" fillId="0" borderId="75" xfId="0" applyFont="1" applyFill="1" applyBorder="1" applyAlignment="1">
      <alignment horizontal="center"/>
    </xf>
    <xf numFmtId="1" fontId="27" fillId="0" borderId="75" xfId="4" applyNumberFormat="1" applyFont="1" applyFill="1" applyBorder="1" applyAlignment="1">
      <alignment horizontal="center"/>
    </xf>
    <xf numFmtId="4" fontId="27" fillId="0" borderId="75" xfId="0" applyNumberFormat="1" applyFont="1" applyFill="1" applyBorder="1" applyAlignment="1"/>
    <xf numFmtId="166" fontId="27" fillId="0" borderId="75" xfId="0" applyNumberFormat="1" applyFont="1" applyFill="1" applyBorder="1" applyAlignment="1"/>
    <xf numFmtId="166" fontId="27" fillId="0" borderId="64" xfId="0" applyNumberFormat="1" applyFont="1" applyFill="1" applyBorder="1" applyAlignment="1"/>
    <xf numFmtId="166" fontId="27" fillId="0" borderId="67" xfId="0" applyNumberFormat="1" applyFont="1" applyFill="1" applyBorder="1" applyAlignment="1"/>
    <xf numFmtId="0" fontId="28" fillId="0" borderId="36" xfId="0" applyFont="1" applyFill="1" applyBorder="1" applyAlignment="1">
      <alignment vertical="center"/>
    </xf>
    <xf numFmtId="0" fontId="28" fillId="0" borderId="37" xfId="0" applyFont="1" applyFill="1" applyBorder="1" applyAlignment="1">
      <alignment vertical="center"/>
    </xf>
    <xf numFmtId="166" fontId="27" fillId="0" borderId="37" xfId="0" applyNumberFormat="1" applyFont="1" applyFill="1" applyBorder="1" applyAlignment="1"/>
    <xf numFmtId="166" fontId="28" fillId="0" borderId="41" xfId="0" applyNumberFormat="1" applyFont="1" applyFill="1" applyBorder="1" applyAlignment="1"/>
    <xf numFmtId="1" fontId="51" fillId="0" borderId="76" xfId="4" applyNumberFormat="1" applyFont="1" applyFill="1" applyBorder="1" applyAlignment="1">
      <alignment horizontal="center" vertical="top"/>
    </xf>
    <xf numFmtId="1" fontId="51" fillId="0" borderId="77" xfId="4" applyNumberFormat="1" applyFont="1" applyFill="1" applyBorder="1" applyAlignment="1">
      <alignment horizontal="center" vertical="top"/>
    </xf>
    <xf numFmtId="1" fontId="51" fillId="0" borderId="78" xfId="4" applyNumberFormat="1" applyFont="1" applyFill="1" applyBorder="1" applyAlignment="1">
      <alignment horizontal="center" vertical="top"/>
    </xf>
    <xf numFmtId="0" fontId="52" fillId="0" borderId="56" xfId="0" applyFont="1" applyFill="1" applyBorder="1" applyAlignment="1">
      <alignment vertical="center"/>
    </xf>
    <xf numFmtId="0" fontId="51" fillId="0" borderId="46" xfId="0" applyFont="1" applyFill="1" applyBorder="1" applyAlignment="1">
      <alignment vertical="center" wrapText="1"/>
    </xf>
    <xf numFmtId="0" fontId="51" fillId="0" borderId="57" xfId="0" applyFont="1" applyFill="1" applyBorder="1" applyAlignment="1">
      <alignment vertical="center" wrapText="1"/>
    </xf>
    <xf numFmtId="1" fontId="52" fillId="0" borderId="65" xfId="4" quotePrefix="1" applyNumberFormat="1" applyFont="1" applyFill="1" applyBorder="1" applyAlignment="1">
      <alignment horizontal="center" vertical="top"/>
    </xf>
    <xf numFmtId="0" fontId="52" fillId="0" borderId="29" xfId="0" applyFont="1" applyFill="1" applyBorder="1" applyAlignment="1">
      <alignment horizontal="left" vertical="top" wrapText="1"/>
    </xf>
    <xf numFmtId="0" fontId="52" fillId="0" borderId="28" xfId="0" applyFont="1" applyFill="1" applyBorder="1" applyAlignment="1">
      <alignment horizontal="center" vertical="center"/>
    </xf>
    <xf numFmtId="1" fontId="52" fillId="0" borderId="51" xfId="0" applyNumberFormat="1" applyFont="1" applyFill="1" applyBorder="1" applyAlignment="1">
      <alignment horizontal="center" vertical="center"/>
    </xf>
    <xf numFmtId="1" fontId="52" fillId="0" borderId="52" xfId="0" applyNumberFormat="1" applyFont="1" applyFill="1" applyBorder="1" applyAlignment="1">
      <alignment horizontal="center" vertical="center"/>
    </xf>
    <xf numFmtId="1" fontId="52" fillId="0" borderId="20" xfId="4" quotePrefix="1" applyNumberFormat="1" applyFont="1" applyFill="1" applyBorder="1" applyAlignment="1">
      <alignment horizontal="center" vertical="top"/>
    </xf>
    <xf numFmtId="0" fontId="52" fillId="0" borderId="73" xfId="0" applyFont="1" applyFill="1" applyBorder="1" applyAlignment="1">
      <alignment horizontal="justify" vertical="top" wrapText="1"/>
    </xf>
    <xf numFmtId="0" fontId="52" fillId="0" borderId="64" xfId="0" applyFont="1" applyFill="1" applyBorder="1" applyAlignment="1">
      <alignment horizontal="center" vertical="center"/>
    </xf>
    <xf numFmtId="1" fontId="52" fillId="0" borderId="64" xfId="0" applyNumberFormat="1" applyFont="1" applyFill="1" applyBorder="1" applyAlignment="1">
      <alignment horizontal="center" vertical="center"/>
    </xf>
    <xf numFmtId="166" fontId="52" fillId="0" borderId="64" xfId="0" applyNumberFormat="1" applyFont="1" applyFill="1" applyBorder="1" applyAlignment="1">
      <alignment vertical="center"/>
    </xf>
    <xf numFmtId="3" fontId="52" fillId="0" borderId="64" xfId="0" applyNumberFormat="1" applyFont="1" applyFill="1" applyBorder="1" applyAlignment="1">
      <alignment vertical="center"/>
    </xf>
    <xf numFmtId="166" fontId="52" fillId="0" borderId="67" xfId="0" applyNumberFormat="1" applyFont="1" applyFill="1" applyBorder="1" applyAlignment="1"/>
    <xf numFmtId="0" fontId="52" fillId="0" borderId="64" xfId="0" applyFont="1" applyFill="1" applyBorder="1" applyAlignment="1">
      <alignment horizontal="justify" vertical="top" wrapText="1"/>
    </xf>
    <xf numFmtId="0" fontId="52" fillId="0" borderId="79" xfId="0" applyFont="1" applyFill="1" applyBorder="1" applyAlignment="1">
      <alignment horizontal="justify" vertical="top" wrapText="1"/>
    </xf>
    <xf numFmtId="0" fontId="52" fillId="0" borderId="80" xfId="0" applyFont="1" applyFill="1" applyBorder="1" applyAlignment="1">
      <alignment horizontal="center" vertical="center"/>
    </xf>
    <xf numFmtId="1" fontId="51" fillId="0" borderId="77" xfId="0" applyNumberFormat="1" applyFont="1" applyFill="1" applyBorder="1" applyAlignment="1">
      <alignment horizontal="left" vertical="center"/>
    </xf>
    <xf numFmtId="4" fontId="52" fillId="0" borderId="78" xfId="0" applyNumberFormat="1" applyFont="1" applyFill="1" applyBorder="1" applyAlignment="1"/>
    <xf numFmtId="0" fontId="54" fillId="0" borderId="1" xfId="0" applyFont="1" applyFill="1" applyBorder="1" applyAlignment="1">
      <alignment horizontal="justify" vertical="center" wrapText="1"/>
    </xf>
    <xf numFmtId="0" fontId="52" fillId="0" borderId="12" xfId="0" applyFont="1" applyFill="1" applyBorder="1" applyAlignment="1">
      <alignment horizontal="center" vertical="center"/>
    </xf>
    <xf numFmtId="1" fontId="52" fillId="0" borderId="12" xfId="0" applyNumberFormat="1" applyFont="1" applyFill="1" applyBorder="1" applyAlignment="1">
      <alignment horizontal="center" vertical="center"/>
    </xf>
    <xf numFmtId="4" fontId="52" fillId="0" borderId="12" xfId="0" applyNumberFormat="1" applyFont="1" applyFill="1" applyBorder="1" applyAlignment="1">
      <alignment vertical="center"/>
    </xf>
    <xf numFmtId="4" fontId="52" fillId="0" borderId="31" xfId="0" applyNumberFormat="1" applyFont="1" applyFill="1" applyBorder="1" applyAlignment="1"/>
    <xf numFmtId="0" fontId="52" fillId="0" borderId="73" xfId="0" applyFont="1" applyFill="1" applyBorder="1" applyAlignment="1">
      <alignment horizontal="justify" vertical="center" wrapText="1"/>
    </xf>
    <xf numFmtId="166" fontId="52" fillId="0" borderId="64" xfId="0" applyNumberFormat="1" applyFont="1" applyFill="1" applyBorder="1" applyAlignment="1" applyProtection="1">
      <alignment vertical="center"/>
    </xf>
    <xf numFmtId="1" fontId="52" fillId="0" borderId="20" xfId="4" applyNumberFormat="1" applyFont="1" applyFill="1" applyBorder="1" applyAlignment="1">
      <alignment horizontal="center" vertical="top"/>
    </xf>
    <xf numFmtId="0" fontId="52" fillId="0" borderId="11" xfId="0" applyFont="1" applyFill="1" applyBorder="1" applyAlignment="1">
      <alignment horizontal="center" vertical="center"/>
    </xf>
    <xf numFmtId="166" fontId="52" fillId="0" borderId="12" xfId="0" applyNumberFormat="1" applyFont="1" applyFill="1" applyBorder="1" applyAlignment="1" applyProtection="1">
      <alignment vertical="center"/>
    </xf>
    <xf numFmtId="166" fontId="52" fillId="0" borderId="12" xfId="0" applyNumberFormat="1" applyFont="1" applyFill="1" applyBorder="1" applyAlignment="1">
      <alignment vertical="center"/>
    </xf>
    <xf numFmtId="166" fontId="52" fillId="0" borderId="31" xfId="0" applyNumberFormat="1" applyFont="1" applyFill="1" applyBorder="1" applyAlignment="1"/>
    <xf numFmtId="0" fontId="54" fillId="0" borderId="28" xfId="0" applyFont="1" applyFill="1" applyBorder="1" applyAlignment="1">
      <alignment horizontal="left" vertical="center"/>
    </xf>
    <xf numFmtId="0" fontId="54" fillId="0" borderId="51" xfId="0" applyFont="1" applyFill="1" applyBorder="1" applyAlignment="1">
      <alignment horizontal="left" vertical="center"/>
    </xf>
    <xf numFmtId="4" fontId="52" fillId="0" borderId="51" xfId="0" applyNumberFormat="1" applyFont="1" applyFill="1" applyBorder="1" applyAlignment="1">
      <alignment vertical="center"/>
    </xf>
    <xf numFmtId="4" fontId="52" fillId="0" borderId="52" xfId="0" applyNumberFormat="1" applyFont="1" applyFill="1" applyBorder="1" applyAlignment="1"/>
    <xf numFmtId="1" fontId="52" fillId="0" borderId="51" xfId="0" applyNumberFormat="1" applyFont="1" applyFill="1" applyBorder="1" applyAlignment="1">
      <alignment horizontal="center" vertical="center"/>
    </xf>
    <xf numFmtId="0" fontId="52" fillId="0" borderId="64" xfId="0" applyFont="1" applyFill="1" applyBorder="1" applyAlignment="1">
      <alignment horizontal="justify" vertical="center" wrapText="1"/>
    </xf>
    <xf numFmtId="0" fontId="52" fillId="0" borderId="63" xfId="0" applyFont="1" applyFill="1" applyBorder="1" applyAlignment="1">
      <alignment horizontal="justify" vertical="center" wrapText="1"/>
    </xf>
    <xf numFmtId="0" fontId="52" fillId="0" borderId="63" xfId="0" applyFont="1" applyFill="1" applyBorder="1" applyAlignment="1">
      <alignment horizontal="center" vertical="center"/>
    </xf>
    <xf numFmtId="1" fontId="52" fillId="0" borderId="63" xfId="0" applyNumberFormat="1" applyFont="1" applyFill="1" applyBorder="1" applyAlignment="1">
      <alignment horizontal="center" vertical="center"/>
    </xf>
    <xf numFmtId="166" fontId="52" fillId="0" borderId="63" xfId="0" applyNumberFormat="1" applyFont="1" applyFill="1" applyBorder="1" applyAlignment="1" applyProtection="1">
      <alignment vertical="center"/>
    </xf>
    <xf numFmtId="166" fontId="52" fillId="0" borderId="63" xfId="0" applyNumberFormat="1" applyFont="1" applyFill="1" applyBorder="1" applyAlignment="1">
      <alignment vertical="center"/>
    </xf>
    <xf numFmtId="166" fontId="52" fillId="0" borderId="69" xfId="0" applyNumberFormat="1" applyFont="1" applyFill="1" applyBorder="1" applyAlignment="1"/>
    <xf numFmtId="0" fontId="52" fillId="0" borderId="25" xfId="0" applyFont="1" applyFill="1" applyBorder="1" applyAlignment="1">
      <alignment horizontal="left" vertical="top" wrapText="1"/>
    </xf>
    <xf numFmtId="4" fontId="52" fillId="0" borderId="77" xfId="0" applyNumberFormat="1" applyFont="1" applyFill="1" applyBorder="1" applyAlignment="1">
      <alignment vertical="center"/>
    </xf>
    <xf numFmtId="4" fontId="52" fillId="0" borderId="52" xfId="0" applyNumberFormat="1" applyFont="1" applyFill="1" applyBorder="1"/>
    <xf numFmtId="166" fontId="52" fillId="0" borderId="67" xfId="0" applyNumberFormat="1" applyFont="1" applyFill="1" applyBorder="1"/>
    <xf numFmtId="0" fontId="52" fillId="0" borderId="25" xfId="0" applyFont="1" applyFill="1" applyBorder="1" applyAlignment="1">
      <alignment horizontal="justify" vertical="top" wrapText="1"/>
    </xf>
    <xf numFmtId="0" fontId="52" fillId="0" borderId="77" xfId="0" applyFont="1" applyFill="1" applyBorder="1" applyAlignment="1">
      <alignment horizontal="center" vertical="center"/>
    </xf>
    <xf numFmtId="1" fontId="52" fillId="0" borderId="77" xfId="0" applyNumberFormat="1" applyFont="1" applyFill="1" applyBorder="1" applyAlignment="1">
      <alignment horizontal="center" vertical="center"/>
    </xf>
    <xf numFmtId="1" fontId="52" fillId="0" borderId="65" xfId="4" applyNumberFormat="1" applyFont="1" applyFill="1" applyBorder="1" applyAlignment="1">
      <alignment horizontal="center" vertical="top"/>
    </xf>
    <xf numFmtId="0" fontId="52" fillId="0" borderId="29" xfId="0" applyFont="1" applyFill="1" applyBorder="1" applyAlignment="1">
      <alignment horizontal="justify" vertical="top" wrapText="1"/>
    </xf>
    <xf numFmtId="1" fontId="52" fillId="0" borderId="73" xfId="0" quotePrefix="1" applyNumberFormat="1" applyFont="1" applyFill="1" applyBorder="1" applyAlignment="1" applyProtection="1">
      <alignment horizontal="justify" vertical="center" wrapText="1"/>
    </xf>
    <xf numFmtId="1" fontId="52" fillId="0" borderId="64" xfId="0" applyNumberFormat="1" applyFont="1" applyFill="1" applyBorder="1" applyAlignment="1" applyProtection="1">
      <alignment horizontal="center" vertical="center"/>
    </xf>
    <xf numFmtId="1" fontId="52" fillId="0" borderId="20" xfId="0" applyNumberFormat="1" applyFont="1" applyFill="1" applyBorder="1" applyAlignment="1" applyProtection="1">
      <alignment horizontal="center" vertical="top"/>
    </xf>
    <xf numFmtId="0" fontId="52" fillId="0" borderId="25" xfId="0" applyFont="1" applyFill="1" applyBorder="1" applyAlignment="1">
      <alignment horizontal="justify" vertical="center" wrapText="1"/>
    </xf>
    <xf numFmtId="1" fontId="52" fillId="0" borderId="16" xfId="4" quotePrefix="1" applyNumberFormat="1" applyFont="1" applyFill="1" applyBorder="1" applyAlignment="1">
      <alignment horizontal="center" vertical="top"/>
    </xf>
    <xf numFmtId="1" fontId="52" fillId="0" borderId="64" xfId="0" quotePrefix="1" applyNumberFormat="1" applyFont="1" applyFill="1" applyBorder="1" applyAlignment="1" applyProtection="1">
      <alignment horizontal="justify" vertical="center" wrapText="1"/>
    </xf>
    <xf numFmtId="166" fontId="52" fillId="0" borderId="75" xfId="0" applyNumberFormat="1" applyFont="1" applyFill="1" applyBorder="1" applyAlignment="1" applyProtection="1">
      <alignment vertical="center"/>
    </xf>
    <xf numFmtId="1" fontId="52" fillId="0" borderId="75" xfId="0" quotePrefix="1" applyNumberFormat="1" applyFont="1" applyFill="1" applyBorder="1" applyAlignment="1" applyProtection="1">
      <alignment horizontal="justify" vertical="center" wrapText="1"/>
    </xf>
    <xf numFmtId="0" fontId="52" fillId="0" borderId="75" xfId="0" applyFont="1" applyFill="1" applyBorder="1" applyAlignment="1">
      <alignment horizontal="center" vertical="center"/>
    </xf>
    <xf numFmtId="1" fontId="52" fillId="0" borderId="75" xfId="0" applyNumberFormat="1" applyFont="1" applyFill="1" applyBorder="1" applyAlignment="1">
      <alignment horizontal="center" vertical="center"/>
    </xf>
    <xf numFmtId="1" fontId="51" fillId="0" borderId="51" xfId="0" applyNumberFormat="1" applyFont="1" applyFill="1" applyBorder="1" applyAlignment="1">
      <alignment horizontal="center" vertical="top"/>
    </xf>
    <xf numFmtId="0" fontId="52" fillId="0" borderId="75" xfId="0" applyFont="1" applyFill="1" applyBorder="1" applyAlignment="1">
      <alignment horizontal="justify" vertical="center" wrapText="1"/>
    </xf>
    <xf numFmtId="1" fontId="51" fillId="0" borderId="77" xfId="4" applyNumberFormat="1" applyFont="1" applyFill="1" applyBorder="1" applyAlignment="1">
      <alignment horizontal="center" vertical="top"/>
    </xf>
    <xf numFmtId="0" fontId="52" fillId="0" borderId="13" xfId="0" applyFont="1" applyFill="1" applyBorder="1" applyAlignment="1">
      <alignment horizontal="center" vertical="center"/>
    </xf>
    <xf numFmtId="1" fontId="52" fillId="0" borderId="0" xfId="4" applyNumberFormat="1" applyFont="1" applyFill="1" applyBorder="1" applyAlignment="1">
      <alignment horizontal="center" vertical="center"/>
    </xf>
    <xf numFmtId="4" fontId="52" fillId="0" borderId="0" xfId="0" applyNumberFormat="1" applyFont="1" applyFill="1" applyBorder="1" applyAlignment="1">
      <alignment vertical="center"/>
    </xf>
    <xf numFmtId="4" fontId="52" fillId="0" borderId="17" xfId="0" applyNumberFormat="1" applyFont="1" applyFill="1" applyBorder="1" applyAlignment="1"/>
    <xf numFmtId="0" fontId="52" fillId="0" borderId="12" xfId="0" applyFont="1" applyFill="1" applyBorder="1" applyAlignment="1">
      <alignment vertical="center"/>
    </xf>
    <xf numFmtId="0" fontId="52" fillId="0" borderId="64" xfId="0" applyFont="1" applyFill="1" applyBorder="1" applyAlignment="1">
      <alignment horizontal="center"/>
    </xf>
    <xf numFmtId="1" fontId="52" fillId="0" borderId="64" xfId="4" applyNumberFormat="1" applyFont="1" applyFill="1" applyBorder="1" applyAlignment="1">
      <alignment horizontal="center"/>
    </xf>
    <xf numFmtId="166" fontId="52" fillId="0" borderId="64" xfId="0" applyNumberFormat="1" applyFont="1" applyFill="1" applyBorder="1" applyAlignment="1">
      <alignment horizontal="right"/>
    </xf>
    <xf numFmtId="1" fontId="52" fillId="0" borderId="53" xfId="4" applyNumberFormat="1" applyFont="1" applyFill="1" applyBorder="1" applyAlignment="1">
      <alignment horizontal="center" vertical="top"/>
    </xf>
    <xf numFmtId="166" fontId="52" fillId="0" borderId="63" xfId="0" applyNumberFormat="1" applyFont="1" applyFill="1" applyBorder="1" applyAlignment="1">
      <alignment horizontal="right"/>
    </xf>
    <xf numFmtId="1" fontId="52" fillId="0" borderId="53" xfId="4" quotePrefix="1" applyNumberFormat="1" applyFont="1" applyFill="1" applyBorder="1" applyAlignment="1">
      <alignment horizontal="center" vertical="top"/>
    </xf>
    <xf numFmtId="0" fontId="52" fillId="0" borderId="63" xfId="0" applyFont="1" applyFill="1" applyBorder="1" applyAlignment="1">
      <alignment horizontal="center"/>
    </xf>
    <xf numFmtId="0" fontId="52" fillId="0" borderId="1" xfId="0" applyFont="1" applyFill="1" applyBorder="1" applyAlignment="1">
      <alignment horizontal="left" vertical="top" wrapText="1"/>
    </xf>
    <xf numFmtId="1" fontId="52" fillId="0" borderId="22" xfId="4" applyNumberFormat="1" applyFont="1" applyFill="1" applyBorder="1" applyAlignment="1">
      <alignment horizontal="center" vertical="top"/>
    </xf>
    <xf numFmtId="1" fontId="52" fillId="0" borderId="74" xfId="4" quotePrefix="1" applyNumberFormat="1" applyFont="1" applyFill="1" applyBorder="1" applyAlignment="1">
      <alignment horizontal="center" vertical="top"/>
    </xf>
    <xf numFmtId="0" fontId="52" fillId="0" borderId="81" xfId="0" applyFont="1" applyFill="1" applyBorder="1" applyAlignment="1">
      <alignment horizontal="center" vertical="center"/>
    </xf>
    <xf numFmtId="1" fontId="52" fillId="0" borderId="82" xfId="0" applyNumberFormat="1" applyFont="1" applyFill="1" applyBorder="1" applyAlignment="1">
      <alignment horizontal="center" vertical="center"/>
    </xf>
    <xf numFmtId="4" fontId="52" fillId="0" borderId="82" xfId="0" applyNumberFormat="1" applyFont="1" applyFill="1" applyBorder="1" applyAlignment="1">
      <alignment vertical="center"/>
    </xf>
    <xf numFmtId="166" fontId="52" fillId="0" borderId="83" xfId="0" applyNumberFormat="1" applyFont="1" applyFill="1" applyBorder="1" applyAlignment="1"/>
    <xf numFmtId="0" fontId="52" fillId="0" borderId="75" xfId="0" applyFont="1" applyFill="1" applyBorder="1" applyAlignment="1">
      <alignment vertical="top" wrapText="1"/>
    </xf>
    <xf numFmtId="1" fontId="52" fillId="0" borderId="0" xfId="0" applyNumberFormat="1" applyFont="1" applyFill="1" applyBorder="1" applyAlignment="1">
      <alignment horizontal="center" vertical="center"/>
    </xf>
    <xf numFmtId="166" fontId="52" fillId="0" borderId="17" xfId="0" applyNumberFormat="1" applyFont="1" applyFill="1" applyBorder="1" applyAlignment="1"/>
    <xf numFmtId="4" fontId="52" fillId="0" borderId="70" xfId="0" applyNumberFormat="1" applyFont="1" applyFill="1" applyBorder="1" applyAlignment="1" applyProtection="1">
      <alignment vertical="center"/>
    </xf>
    <xf numFmtId="4" fontId="52" fillId="0" borderId="71" xfId="0" applyNumberFormat="1" applyFont="1" applyFill="1" applyBorder="1" applyAlignment="1" applyProtection="1">
      <alignment vertical="center"/>
    </xf>
    <xf numFmtId="4" fontId="52" fillId="0" borderId="64" xfId="0" applyNumberFormat="1" applyFont="1" applyBorder="1" applyAlignment="1">
      <alignment vertical="center"/>
    </xf>
    <xf numFmtId="166" fontId="52" fillId="0" borderId="64" xfId="0" applyNumberFormat="1" applyFont="1" applyBorder="1" applyAlignment="1">
      <alignment horizontal="right" vertical="center"/>
    </xf>
    <xf numFmtId="166" fontId="52" fillId="0" borderId="67" xfId="0" applyNumberFormat="1" applyFont="1" applyBorder="1" applyAlignment="1">
      <alignment vertical="center"/>
    </xf>
    <xf numFmtId="0" fontId="52" fillId="0" borderId="64" xfId="0" quotePrefix="1" applyFont="1" applyFill="1" applyBorder="1" applyAlignment="1">
      <alignment horizontal="left" vertical="top" wrapText="1"/>
    </xf>
    <xf numFmtId="0" fontId="52" fillId="0" borderId="70" xfId="0" applyFont="1" applyFill="1" applyBorder="1" applyAlignment="1">
      <alignment horizontal="center" vertical="center"/>
    </xf>
    <xf numFmtId="1" fontId="52" fillId="0" borderId="71" xfId="0" applyNumberFormat="1" applyFont="1" applyFill="1" applyBorder="1" applyAlignment="1">
      <alignment horizontal="center" vertical="center"/>
    </xf>
    <xf numFmtId="4" fontId="52" fillId="0" borderId="71" xfId="0" applyNumberFormat="1" applyFont="1" applyFill="1" applyBorder="1" applyAlignment="1">
      <alignment vertical="center"/>
    </xf>
    <xf numFmtId="4" fontId="52" fillId="0" borderId="72" xfId="0" applyNumberFormat="1" applyFont="1" applyFill="1" applyBorder="1" applyAlignment="1"/>
    <xf numFmtId="4" fontId="52" fillId="0" borderId="70" xfId="0" applyNumberFormat="1" applyFont="1" applyFill="1" applyBorder="1" applyAlignment="1" applyProtection="1">
      <alignment horizontal="left" vertical="center"/>
    </xf>
    <xf numFmtId="4" fontId="52" fillId="0" borderId="71" xfId="0" applyNumberFormat="1" applyFont="1" applyFill="1" applyBorder="1" applyAlignment="1" applyProtection="1">
      <alignment horizontal="left" vertical="center"/>
    </xf>
    <xf numFmtId="4" fontId="52" fillId="0" borderId="72" xfId="0" applyNumberFormat="1" applyFont="1" applyFill="1" applyBorder="1" applyAlignment="1" applyProtection="1">
      <alignment horizontal="left" vertical="center"/>
    </xf>
    <xf numFmtId="4" fontId="52" fillId="0" borderId="63" xfId="0" applyNumberFormat="1" applyFont="1" applyFill="1" applyBorder="1" applyAlignment="1" applyProtection="1">
      <alignment vertical="center"/>
    </xf>
    <xf numFmtId="3" fontId="52" fillId="0" borderId="63" xfId="0" applyNumberFormat="1" applyFont="1" applyFill="1" applyBorder="1" applyAlignment="1" applyProtection="1">
      <alignment vertical="center"/>
    </xf>
    <xf numFmtId="3" fontId="52" fillId="0" borderId="63" xfId="0" applyNumberFormat="1" applyFont="1" applyFill="1" applyBorder="1" applyAlignment="1">
      <alignment horizontal="right"/>
    </xf>
    <xf numFmtId="1" fontId="54" fillId="0" borderId="51" xfId="0" applyNumberFormat="1" applyFont="1" applyFill="1" applyBorder="1" applyAlignment="1">
      <alignment horizontal="left" vertical="center"/>
    </xf>
    <xf numFmtId="166" fontId="52" fillId="0" borderId="70" xfId="0" applyNumberFormat="1" applyFont="1" applyFill="1" applyBorder="1" applyAlignment="1" applyProtection="1">
      <alignment horizontal="center" vertical="center"/>
    </xf>
    <xf numFmtId="166" fontId="52" fillId="0" borderId="71" xfId="0" applyNumberFormat="1" applyFont="1" applyFill="1" applyBorder="1" applyAlignment="1" applyProtection="1">
      <alignment horizontal="center" vertical="center"/>
    </xf>
    <xf numFmtId="166" fontId="52" fillId="0" borderId="72" xfId="0" applyNumberFormat="1" applyFont="1" applyFill="1" applyBorder="1" applyAlignment="1" applyProtection="1">
      <alignment horizontal="center" vertical="center"/>
    </xf>
    <xf numFmtId="4" fontId="52" fillId="0" borderId="64" xfId="0" applyNumberFormat="1" applyFont="1" applyFill="1" applyBorder="1" applyAlignment="1" applyProtection="1">
      <alignment vertical="center"/>
    </xf>
    <xf numFmtId="0" fontId="52" fillId="0" borderId="28" xfId="0" applyFont="1" applyFill="1" applyBorder="1" applyAlignment="1">
      <alignment horizontal="left"/>
    </xf>
    <xf numFmtId="0" fontId="58" fillId="0" borderId="51" xfId="0" applyFont="1" applyFill="1" applyBorder="1" applyAlignment="1">
      <alignment vertical="center"/>
    </xf>
    <xf numFmtId="165" fontId="59" fillId="0" borderId="51" xfId="1" applyFont="1" applyFill="1" applyBorder="1" applyAlignment="1" applyProtection="1">
      <alignment horizontal="right"/>
    </xf>
    <xf numFmtId="165" fontId="59" fillId="0" borderId="52" xfId="1" applyFont="1" applyFill="1" applyBorder="1" applyAlignment="1" applyProtection="1">
      <alignment horizontal="right"/>
    </xf>
    <xf numFmtId="1" fontId="51" fillId="0" borderId="56" xfId="4" applyNumberFormat="1" applyFont="1" applyFill="1" applyBorder="1" applyAlignment="1">
      <alignment horizontal="left" vertical="top"/>
    </xf>
    <xf numFmtId="1" fontId="51" fillId="0" borderId="46" xfId="4" applyNumberFormat="1" applyFont="1" applyFill="1" applyBorder="1" applyAlignment="1">
      <alignment horizontal="left" vertical="top"/>
    </xf>
    <xf numFmtId="166" fontId="51" fillId="0" borderId="57" xfId="0" applyNumberFormat="1" applyFont="1" applyFill="1" applyBorder="1" applyAlignment="1"/>
    <xf numFmtId="1" fontId="51" fillId="0" borderId="76" xfId="0" applyNumberFormat="1" applyFont="1" applyFill="1" applyBorder="1" applyAlignment="1" applyProtection="1">
      <alignment vertical="top"/>
    </xf>
    <xf numFmtId="1" fontId="51" fillId="0" borderId="77" xfId="0" applyNumberFormat="1" applyFont="1" applyFill="1" applyBorder="1" applyAlignment="1" applyProtection="1">
      <alignment vertical="top"/>
    </xf>
    <xf numFmtId="1" fontId="51" fillId="0" borderId="78" xfId="0" applyNumberFormat="1" applyFont="1" applyFill="1" applyBorder="1" applyAlignment="1" applyProtection="1">
      <alignment vertical="top"/>
    </xf>
    <xf numFmtId="16" fontId="51" fillId="0" borderId="56" xfId="0" applyNumberFormat="1" applyFont="1" applyFill="1" applyBorder="1" applyAlignment="1">
      <alignment vertical="top" wrapText="1"/>
    </xf>
    <xf numFmtId="16" fontId="51" fillId="0" borderId="46" xfId="0" applyNumberFormat="1" applyFont="1" applyFill="1" applyBorder="1" applyAlignment="1">
      <alignment vertical="top" wrapText="1"/>
    </xf>
    <xf numFmtId="49" fontId="52" fillId="0" borderId="46" xfId="0" applyNumberFormat="1" applyFont="1" applyFill="1" applyBorder="1" applyProtection="1"/>
    <xf numFmtId="1" fontId="52" fillId="0" borderId="46" xfId="0" applyNumberFormat="1" applyFont="1" applyFill="1" applyBorder="1" applyProtection="1"/>
    <xf numFmtId="4" fontId="52" fillId="0" borderId="46" xfId="0" applyNumberFormat="1" applyFont="1" applyFill="1" applyBorder="1"/>
    <xf numFmtId="4" fontId="52" fillId="0" borderId="46" xfId="0" applyNumberFormat="1" applyFont="1" applyFill="1" applyBorder="1" applyProtection="1"/>
    <xf numFmtId="4" fontId="52" fillId="0" borderId="57" xfId="0" applyNumberFormat="1" applyFont="1" applyFill="1" applyBorder="1" applyAlignment="1"/>
    <xf numFmtId="1" fontId="52" fillId="0" borderId="65" xfId="0" applyNumberFormat="1" applyFont="1" applyFill="1" applyBorder="1" applyAlignment="1" applyProtection="1">
      <alignment horizontal="center" vertical="top"/>
    </xf>
    <xf numFmtId="1" fontId="52" fillId="0" borderId="25" xfId="0" quotePrefix="1" applyNumberFormat="1" applyFont="1" applyFill="1" applyBorder="1" applyAlignment="1" applyProtection="1">
      <alignment horizontal="justify" vertical="top" wrapText="1"/>
    </xf>
    <xf numFmtId="1" fontId="52" fillId="0" borderId="80" xfId="0" applyNumberFormat="1" applyFont="1" applyFill="1" applyBorder="1" applyAlignment="1" applyProtection="1">
      <alignment horizontal="center"/>
    </xf>
    <xf numFmtId="2" fontId="52" fillId="0" borderId="77" xfId="0" applyNumberFormat="1" applyFont="1" applyFill="1" applyBorder="1" applyAlignment="1" applyProtection="1">
      <alignment horizontal="center"/>
    </xf>
    <xf numFmtId="4" fontId="52" fillId="0" borderId="77" xfId="0" applyNumberFormat="1" applyFont="1" applyFill="1" applyBorder="1" applyProtection="1"/>
    <xf numFmtId="4" fontId="52" fillId="0" borderId="77" xfId="0" applyNumberFormat="1" applyFont="1" applyFill="1" applyBorder="1"/>
    <xf numFmtId="0" fontId="52" fillId="0" borderId="63" xfId="0" applyFont="1" applyFill="1" applyBorder="1" applyAlignment="1">
      <alignment horizontal="justify" vertical="top" wrapText="1"/>
    </xf>
    <xf numFmtId="166" fontId="52" fillId="0" borderId="63" xfId="0" applyNumberFormat="1" applyFont="1" applyFill="1" applyBorder="1" applyProtection="1"/>
    <xf numFmtId="1" fontId="52" fillId="0" borderId="1" xfId="0" quotePrefix="1" applyNumberFormat="1" applyFont="1" applyFill="1" applyBorder="1" applyAlignment="1" applyProtection="1">
      <alignment horizontal="justify" vertical="top" wrapText="1"/>
    </xf>
    <xf numFmtId="1" fontId="52" fillId="0" borderId="11" xfId="0" applyNumberFormat="1" applyFont="1" applyFill="1" applyBorder="1" applyAlignment="1" applyProtection="1">
      <alignment horizontal="center"/>
    </xf>
    <xf numFmtId="4" fontId="52" fillId="0" borderId="12" xfId="0" applyNumberFormat="1" applyFont="1" applyFill="1" applyBorder="1" applyProtection="1"/>
    <xf numFmtId="0" fontId="29" fillId="0" borderId="0" xfId="0" applyFont="1" applyFill="1" applyBorder="1" applyAlignment="1">
      <alignment horizontal="center" vertical="center" wrapText="1"/>
    </xf>
    <xf numFmtId="0" fontId="27" fillId="0" borderId="13" xfId="0" quotePrefix="1" applyFont="1" applyFill="1" applyBorder="1" applyAlignment="1">
      <alignment horizontal="justify" vertical="top" wrapText="1"/>
    </xf>
    <xf numFmtId="0" fontId="27" fillId="0" borderId="13" xfId="0" applyFont="1" applyFill="1" applyBorder="1" applyAlignment="1">
      <alignment horizontal="center"/>
    </xf>
    <xf numFmtId="1" fontId="27" fillId="0" borderId="0" xfId="4" applyNumberFormat="1" applyFont="1" applyFill="1" applyBorder="1" applyAlignment="1">
      <alignment horizontal="center"/>
    </xf>
    <xf numFmtId="4" fontId="27" fillId="0" borderId="0" xfId="0" applyNumberFormat="1" applyFont="1" applyFill="1" applyBorder="1" applyAlignment="1"/>
    <xf numFmtId="166" fontId="27" fillId="0" borderId="0" xfId="0" applyNumberFormat="1" applyFont="1" applyFill="1" applyBorder="1" applyAlignment="1"/>
    <xf numFmtId="166" fontId="27" fillId="0" borderId="17" xfId="0" applyNumberFormat="1" applyFont="1" applyFill="1" applyBorder="1" applyAlignment="1"/>
    <xf numFmtId="1" fontId="47" fillId="0" borderId="62" xfId="0" applyNumberFormat="1" applyFont="1" applyFill="1" applyBorder="1" applyAlignment="1">
      <alignment horizontal="center" vertical="top" wrapText="1"/>
    </xf>
    <xf numFmtId="0" fontId="47" fillId="0" borderId="62" xfId="0" applyFont="1" applyFill="1" applyBorder="1" applyAlignment="1">
      <alignment horizontal="center" vertical="center" wrapText="1"/>
    </xf>
    <xf numFmtId="2" fontId="47" fillId="0" borderId="62" xfId="0" applyNumberFormat="1" applyFont="1" applyFill="1" applyBorder="1" applyAlignment="1">
      <alignment horizontal="center" vertical="center"/>
    </xf>
    <xf numFmtId="172" fontId="47" fillId="0" borderId="62" xfId="0" applyNumberFormat="1" applyFont="1" applyFill="1" applyBorder="1" applyAlignment="1">
      <alignment horizontal="center" vertical="center"/>
    </xf>
    <xf numFmtId="0" fontId="47" fillId="0" borderId="62" xfId="0" applyFont="1" applyFill="1" applyBorder="1" applyAlignment="1">
      <alignment horizontal="center" vertical="center"/>
    </xf>
    <xf numFmtId="1" fontId="47" fillId="0" borderId="62" xfId="0" applyNumberFormat="1" applyFont="1" applyFill="1" applyBorder="1" applyAlignment="1">
      <alignment horizontal="center"/>
    </xf>
    <xf numFmtId="1" fontId="32" fillId="0" borderId="62" xfId="0" applyNumberFormat="1" applyFont="1" applyFill="1" applyBorder="1" applyAlignment="1">
      <alignment horizontal="center" vertical="top"/>
    </xf>
    <xf numFmtId="0" fontId="32" fillId="0" borderId="62" xfId="0" applyFont="1" applyFill="1" applyBorder="1" applyAlignment="1">
      <alignment horizontal="center" vertical="center" wrapText="1"/>
    </xf>
    <xf numFmtId="0" fontId="32" fillId="0" borderId="62" xfId="0" applyFont="1" applyFill="1" applyBorder="1" applyAlignment="1">
      <alignment horizontal="center" wrapText="1"/>
    </xf>
    <xf numFmtId="0" fontId="32" fillId="0" borderId="62" xfId="0" applyNumberFormat="1" applyFont="1" applyFill="1" applyBorder="1" applyAlignment="1">
      <alignment horizontal="center"/>
    </xf>
    <xf numFmtId="1" fontId="32" fillId="0" borderId="62" xfId="0" applyNumberFormat="1" applyFont="1" applyFill="1" applyBorder="1" applyAlignment="1">
      <alignment horizontal="center"/>
    </xf>
    <xf numFmtId="172" fontId="32" fillId="0" borderId="62" xfId="0" applyNumberFormat="1" applyFont="1" applyFill="1" applyBorder="1" applyAlignment="1"/>
    <xf numFmtId="0" fontId="32" fillId="0" borderId="62" xfId="0" applyFont="1" applyFill="1" applyBorder="1" applyAlignment="1">
      <alignment horizontal="center"/>
    </xf>
    <xf numFmtId="0" fontId="47" fillId="4" borderId="0" xfId="0" applyFont="1" applyFill="1" applyBorder="1" applyAlignment="1">
      <alignment horizontal="center" vertical="center"/>
    </xf>
    <xf numFmtId="0" fontId="47" fillId="0" borderId="0" xfId="9" applyFont="1" applyFill="1" applyBorder="1" applyAlignment="1">
      <alignment horizontal="center" vertical="center" wrapText="1"/>
    </xf>
    <xf numFmtId="2" fontId="47" fillId="0" borderId="0" xfId="9" applyNumberFormat="1" applyFont="1" applyFill="1" applyBorder="1" applyAlignment="1">
      <alignment horizontal="center" vertical="center"/>
    </xf>
    <xf numFmtId="0" fontId="47" fillId="5" borderId="0" xfId="6" applyFont="1" applyFill="1" applyBorder="1" applyAlignment="1">
      <alignment horizontal="center" vertical="top" wrapText="1"/>
    </xf>
    <xf numFmtId="0" fontId="47" fillId="5" borderId="0" xfId="6" applyFont="1" applyFill="1" applyBorder="1" applyAlignment="1">
      <alignment horizontal="left" vertical="top" wrapText="1"/>
    </xf>
    <xf numFmtId="170" fontId="32" fillId="0" borderId="0" xfId="4" applyNumberFormat="1" applyFont="1" applyFill="1" applyBorder="1" applyAlignment="1">
      <alignment horizontal="center" vertical="top"/>
    </xf>
    <xf numFmtId="0" fontId="32" fillId="0" borderId="0" xfId="0" applyFont="1" applyFill="1" applyBorder="1" applyAlignment="1">
      <alignment horizontal="left" vertical="top" wrapText="1"/>
    </xf>
    <xf numFmtId="4" fontId="32" fillId="0" borderId="0" xfId="4" applyNumberFormat="1" applyFont="1" applyFill="1" applyBorder="1" applyAlignment="1">
      <alignment horizontal="center"/>
    </xf>
    <xf numFmtId="171" fontId="32" fillId="0" borderId="0" xfId="0" applyNumberFormat="1" applyFont="1" applyBorder="1" applyAlignment="1" applyProtection="1">
      <alignment horizontal="center"/>
      <protection locked="0"/>
    </xf>
    <xf numFmtId="0" fontId="32" fillId="0" borderId="0" xfId="5" applyFont="1" applyAlignment="1">
      <alignment horizontal="left" vertical="center" wrapText="1"/>
    </xf>
    <xf numFmtId="0" fontId="31" fillId="0" borderId="0" xfId="5" applyFont="1" applyFill="1" applyBorder="1" applyAlignment="1">
      <alignment horizontal="center" vertical="top"/>
    </xf>
    <xf numFmtId="0" fontId="32" fillId="0" borderId="0" xfId="5" applyFont="1" applyFill="1" applyBorder="1" applyAlignment="1">
      <alignment horizontal="justify" vertical="top" wrapText="1"/>
    </xf>
    <xf numFmtId="0" fontId="32" fillId="0" borderId="0" xfId="7" applyFont="1" applyFill="1" applyBorder="1"/>
    <xf numFmtId="2" fontId="60" fillId="0" borderId="0" xfId="0" applyNumberFormat="1" applyFont="1" applyFill="1" applyAlignment="1">
      <alignment horizontal="left"/>
    </xf>
    <xf numFmtId="0" fontId="32" fillId="0" borderId="0" xfId="0" applyFont="1" applyFill="1"/>
    <xf numFmtId="171" fontId="32" fillId="0" borderId="0" xfId="0" applyNumberFormat="1" applyFont="1" applyFill="1" applyBorder="1" applyAlignment="1" applyProtection="1">
      <alignment horizontal="center"/>
      <protection locked="0"/>
    </xf>
    <xf numFmtId="0" fontId="31" fillId="0" borderId="60" xfId="5" applyFont="1" applyFill="1" applyBorder="1" applyAlignment="1">
      <alignment horizontal="center"/>
    </xf>
    <xf numFmtId="0" fontId="32" fillId="0" borderId="62" xfId="7" applyFont="1" applyFill="1" applyBorder="1" applyAlignment="1">
      <alignment horizontal="justify" vertical="top" wrapText="1"/>
    </xf>
    <xf numFmtId="0" fontId="32" fillId="0" borderId="62" xfId="7" applyFont="1" applyFill="1" applyBorder="1" applyAlignment="1">
      <alignment horizontal="center"/>
    </xf>
    <xf numFmtId="4" fontId="32" fillId="0" borderId="62" xfId="4" applyNumberFormat="1" applyFont="1" applyFill="1" applyBorder="1" applyAlignment="1">
      <alignment horizontal="center"/>
    </xf>
    <xf numFmtId="4" fontId="31" fillId="0" borderId="62" xfId="0" applyNumberFormat="1" applyFont="1" applyFill="1" applyBorder="1"/>
    <xf numFmtId="0" fontId="32" fillId="0" borderId="0" xfId="7" applyFont="1" applyFill="1" applyBorder="1" applyAlignment="1">
      <alignment horizontal="left" vertical="top" wrapText="1"/>
    </xf>
    <xf numFmtId="0" fontId="32" fillId="0" borderId="0" xfId="7" applyFont="1" applyBorder="1"/>
    <xf numFmtId="0" fontId="31" fillId="0" borderId="0" xfId="5" applyFont="1" applyBorder="1" applyAlignment="1">
      <alignment horizontal="center" vertical="top"/>
    </xf>
    <xf numFmtId="0" fontId="31" fillId="0" borderId="0" xfId="5" applyFont="1" applyFill="1" applyBorder="1" applyAlignment="1">
      <alignment horizontal="justify" vertical="top" wrapText="1"/>
    </xf>
    <xf numFmtId="2" fontId="31" fillId="0" borderId="0" xfId="5" applyNumberFormat="1" applyFont="1" applyBorder="1" applyAlignment="1">
      <alignment horizontal="left"/>
    </xf>
    <xf numFmtId="39" fontId="32" fillId="0" borderId="0" xfId="0" applyNumberFormat="1" applyFont="1" applyBorder="1" applyAlignment="1" applyProtection="1">
      <alignment horizontal="center"/>
      <protection locked="0"/>
    </xf>
    <xf numFmtId="0" fontId="31" fillId="0" borderId="64" xfId="5" applyFont="1" applyFill="1" applyBorder="1" applyAlignment="1">
      <alignment horizontal="left" vertical="top" wrapText="1"/>
    </xf>
    <xf numFmtId="0" fontId="31" fillId="0" borderId="64" xfId="5" applyFont="1" applyBorder="1" applyAlignment="1">
      <alignment horizontal="center"/>
    </xf>
    <xf numFmtId="2" fontId="32" fillId="0" borderId="64" xfId="5" applyNumberFormat="1" applyFont="1" applyFill="1" applyBorder="1" applyAlignment="1">
      <alignment horizontal="center"/>
    </xf>
    <xf numFmtId="4" fontId="31" fillId="0" borderId="64" xfId="0" applyNumberFormat="1" applyFont="1" applyFill="1" applyBorder="1"/>
    <xf numFmtId="2" fontId="32" fillId="0" borderId="0" xfId="5" applyNumberFormat="1" applyFont="1" applyFill="1" applyBorder="1" applyAlignment="1">
      <alignment horizontal="center"/>
    </xf>
    <xf numFmtId="0" fontId="31" fillId="0" borderId="0" xfId="5" applyFont="1" applyBorder="1" applyAlignment="1">
      <alignment horizontal="justify" vertical="top" wrapText="1"/>
    </xf>
    <xf numFmtId="2" fontId="32" fillId="0" borderId="0" xfId="5" applyNumberFormat="1" applyFont="1" applyBorder="1" applyAlignment="1">
      <alignment horizontal="center"/>
    </xf>
    <xf numFmtId="0" fontId="31" fillId="0" borderId="62" xfId="5" applyFont="1" applyBorder="1" applyAlignment="1">
      <alignment horizontal="left" vertical="top" wrapText="1"/>
    </xf>
    <xf numFmtId="0" fontId="31" fillId="0" borderId="62" xfId="5" applyFont="1" applyBorder="1" applyAlignment="1">
      <alignment horizontal="center"/>
    </xf>
    <xf numFmtId="2" fontId="32" fillId="0" borderId="62" xfId="5" applyNumberFormat="1" applyFont="1" applyFill="1" applyBorder="1" applyAlignment="1">
      <alignment horizontal="center"/>
    </xf>
    <xf numFmtId="0" fontId="31" fillId="0" borderId="0" xfId="5" applyFont="1" applyBorder="1" applyAlignment="1">
      <alignment wrapText="1"/>
    </xf>
    <xf numFmtId="2" fontId="31" fillId="0" borderId="0" xfId="5" applyNumberFormat="1" applyFont="1" applyFill="1" applyBorder="1" applyAlignment="1">
      <alignment horizontal="center"/>
    </xf>
    <xf numFmtId="2" fontId="32" fillId="0" borderId="0" xfId="5" applyNumberFormat="1" applyFont="1" applyBorder="1" applyAlignment="1">
      <alignment horizontal="left"/>
    </xf>
    <xf numFmtId="0" fontId="62" fillId="0" borderId="0" xfId="5" applyFont="1" applyBorder="1" applyAlignment="1">
      <alignment horizontal="left" vertical="top" wrapText="1"/>
    </xf>
    <xf numFmtId="0" fontId="32" fillId="0" borderId="0" xfId="5" applyFont="1" applyAlignment="1">
      <alignment horizontal="justify" vertical="top" wrapText="1"/>
    </xf>
    <xf numFmtId="0" fontId="31" fillId="0" borderId="0" xfId="5" applyFont="1" applyAlignment="1">
      <alignment horizontal="center"/>
    </xf>
    <xf numFmtId="2" fontId="32" fillId="0" borderId="0" xfId="5" applyNumberFormat="1" applyFont="1" applyAlignment="1">
      <alignment horizontal="center"/>
    </xf>
    <xf numFmtId="0" fontId="31" fillId="0" borderId="62" xfId="5" applyFont="1" applyBorder="1" applyAlignment="1">
      <alignment horizontal="left" wrapText="1"/>
    </xf>
    <xf numFmtId="2" fontId="32" fillId="0" borderId="62" xfId="5" applyNumberFormat="1" applyFont="1" applyBorder="1" applyAlignment="1">
      <alignment horizontal="center"/>
    </xf>
    <xf numFmtId="4" fontId="31" fillId="0" borderId="62" xfId="0" applyNumberFormat="1" applyFont="1" applyBorder="1"/>
    <xf numFmtId="0" fontId="31" fillId="0" borderId="0" xfId="0" applyFont="1" applyFill="1" applyBorder="1" applyAlignment="1">
      <alignment horizontal="justify" vertical="top" wrapText="1"/>
    </xf>
    <xf numFmtId="4" fontId="31" fillId="0" borderId="0" xfId="0" applyNumberFormat="1" applyFont="1" applyFill="1" applyBorder="1"/>
    <xf numFmtId="0" fontId="31" fillId="0" borderId="0" xfId="0" applyFont="1" applyFill="1" applyAlignment="1">
      <alignment horizontal="justify" vertical="top" wrapText="1"/>
    </xf>
    <xf numFmtId="0" fontId="31" fillId="0" borderId="62" xfId="0" applyFont="1" applyFill="1" applyBorder="1" applyAlignment="1">
      <alignment horizontal="justify" vertical="top" wrapText="1"/>
    </xf>
    <xf numFmtId="2" fontId="31" fillId="0" borderId="62" xfId="5" applyNumberFormat="1" applyFont="1" applyFill="1" applyBorder="1" applyAlignment="1">
      <alignment horizontal="center"/>
    </xf>
    <xf numFmtId="0" fontId="32" fillId="0" borderId="0" xfId="8" applyFont="1" applyBorder="1" applyAlignment="1">
      <alignment horizontal="justify" vertical="top" wrapText="1"/>
    </xf>
    <xf numFmtId="0" fontId="32" fillId="0" borderId="0" xfId="8" applyFont="1" applyBorder="1"/>
    <xf numFmtId="0" fontId="32" fillId="0" borderId="62" xfId="8" applyFont="1" applyBorder="1" applyAlignment="1">
      <alignment horizontal="justify" wrapText="1"/>
    </xf>
    <xf numFmtId="0" fontId="32" fillId="0" borderId="62" xfId="8" applyFont="1" applyBorder="1" applyAlignment="1">
      <alignment horizontal="center" vertical="top" wrapText="1"/>
    </xf>
    <xf numFmtId="0" fontId="31" fillId="0" borderId="0" xfId="5" applyFont="1" applyFill="1" applyBorder="1" applyAlignment="1">
      <alignment horizontal="left" vertical="top" wrapText="1"/>
    </xf>
    <xf numFmtId="0" fontId="31" fillId="0" borderId="0" xfId="5" applyFont="1" applyFill="1" applyBorder="1" applyAlignment="1">
      <alignment horizontal="center"/>
    </xf>
    <xf numFmtId="0" fontId="32" fillId="0" borderId="0" xfId="5" applyFont="1" applyAlignment="1">
      <alignment horizontal="center" vertical="top"/>
    </xf>
    <xf numFmtId="0" fontId="32" fillId="0" borderId="0" xfId="11" applyFont="1" applyAlignment="1">
      <alignment horizontal="justify" vertical="top" wrapText="1"/>
    </xf>
    <xf numFmtId="0" fontId="32" fillId="0" borderId="0" xfId="11" applyFont="1"/>
    <xf numFmtId="4" fontId="32" fillId="0" borderId="0" xfId="4" applyNumberFormat="1" applyFont="1" applyAlignment="1">
      <alignment horizontal="center"/>
    </xf>
    <xf numFmtId="39" fontId="32" fillId="0" borderId="0" xfId="0" applyNumberFormat="1" applyFont="1" applyAlignment="1" applyProtection="1">
      <alignment horizontal="center"/>
      <protection locked="0"/>
    </xf>
    <xf numFmtId="0" fontId="31" fillId="0" borderId="60" xfId="5" applyFont="1" applyBorder="1" applyAlignment="1">
      <alignment horizontal="center"/>
    </xf>
    <xf numFmtId="0" fontId="32" fillId="0" borderId="62" xfId="11" applyFont="1" applyBorder="1" applyAlignment="1">
      <alignment horizontal="justify" vertical="top"/>
    </xf>
    <xf numFmtId="0" fontId="32" fillId="0" borderId="62" xfId="11" applyFont="1" applyBorder="1" applyAlignment="1">
      <alignment horizontal="center"/>
    </xf>
    <xf numFmtId="4" fontId="32" fillId="0" borderId="62" xfId="11" applyNumberFormat="1" applyFont="1" applyBorder="1" applyAlignment="1">
      <alignment horizontal="center"/>
    </xf>
    <xf numFmtId="2" fontId="31" fillId="0" borderId="62" xfId="5" applyNumberFormat="1" applyFont="1" applyBorder="1" applyAlignment="1">
      <alignment horizontal="center"/>
    </xf>
    <xf numFmtId="4" fontId="32" fillId="0" borderId="62" xfId="0" applyNumberFormat="1" applyFont="1" applyBorder="1"/>
    <xf numFmtId="0" fontId="31" fillId="0" borderId="0" xfId="5" applyFont="1" applyAlignment="1">
      <alignment horizontal="left" vertical="top" wrapText="1"/>
    </xf>
    <xf numFmtId="0" fontId="62" fillId="0" borderId="0" xfId="5" applyFont="1" applyBorder="1" applyAlignment="1">
      <alignment horizontal="center"/>
    </xf>
    <xf numFmtId="0" fontId="32" fillId="0" borderId="0" xfId="0" applyFont="1" applyFill="1" applyBorder="1" applyAlignment="1">
      <alignment horizontal="center"/>
    </xf>
    <xf numFmtId="0" fontId="32" fillId="0" borderId="62" xfId="5" applyFont="1" applyBorder="1" applyAlignment="1">
      <alignment horizontal="left" vertical="top" wrapText="1"/>
    </xf>
    <xf numFmtId="0" fontId="32" fillId="0" borderId="62" xfId="5" applyFont="1" applyBorder="1" applyAlignment="1">
      <alignment horizontal="center"/>
    </xf>
    <xf numFmtId="0" fontId="62" fillId="0" borderId="0" xfId="5" applyFont="1" applyBorder="1" applyAlignment="1">
      <alignment wrapText="1"/>
    </xf>
    <xf numFmtId="2" fontId="62" fillId="0" borderId="0" xfId="5" applyNumberFormat="1" applyFont="1" applyBorder="1" applyAlignment="1">
      <alignment horizontal="center"/>
    </xf>
    <xf numFmtId="0" fontId="47" fillId="0" borderId="0" xfId="0" applyFont="1" applyFill="1" applyBorder="1" applyAlignment="1">
      <alignment horizontal="center" vertical="top" wrapText="1"/>
    </xf>
    <xf numFmtId="0" fontId="32" fillId="0" borderId="0" xfId="5" applyFont="1" applyBorder="1" applyAlignment="1">
      <alignment horizontal="center"/>
    </xf>
    <xf numFmtId="0" fontId="47" fillId="0" borderId="0" xfId="0" applyFont="1" applyFill="1" applyBorder="1" applyAlignment="1">
      <alignment horizontal="center" vertical="center"/>
    </xf>
    <xf numFmtId="0" fontId="47" fillId="0" borderId="0" xfId="0" applyFont="1" applyFill="1" applyBorder="1" applyAlignment="1">
      <alignment horizontal="left" vertical="top" wrapText="1"/>
    </xf>
    <xf numFmtId="39" fontId="32" fillId="0" borderId="0" xfId="0" applyNumberFormat="1" applyFont="1" applyFill="1" applyBorder="1" applyAlignment="1" applyProtection="1">
      <alignment horizontal="center"/>
      <protection locked="0"/>
    </xf>
    <xf numFmtId="0" fontId="32" fillId="0" borderId="0" xfId="5" applyFont="1" applyBorder="1" applyAlignment="1">
      <alignment horizontal="left" vertical="top"/>
    </xf>
    <xf numFmtId="2" fontId="62" fillId="0" borderId="0" xfId="5" applyNumberFormat="1" applyFont="1" applyBorder="1" applyAlignment="1">
      <alignment horizontal="left"/>
    </xf>
    <xf numFmtId="0" fontId="32" fillId="0" borderId="0" xfId="5" applyFont="1" applyFill="1" applyBorder="1" applyAlignment="1">
      <alignment horizontal="center" vertical="top"/>
    </xf>
    <xf numFmtId="0" fontId="32" fillId="0" borderId="0" xfId="11" applyFont="1" applyFill="1" applyBorder="1" applyAlignment="1">
      <alignment horizontal="justify" vertical="top" wrapText="1"/>
    </xf>
    <xf numFmtId="0" fontId="32" fillId="0" borderId="0" xfId="11" applyFont="1" applyFill="1" applyBorder="1"/>
    <xf numFmtId="0" fontId="32" fillId="0" borderId="62" xfId="11" applyFont="1" applyFill="1" applyBorder="1" applyAlignment="1">
      <alignment horizontal="justify" vertical="top"/>
    </xf>
    <xf numFmtId="0" fontId="32" fillId="0" borderId="62" xfId="11" applyFont="1" applyFill="1" applyBorder="1" applyAlignment="1">
      <alignment horizontal="center"/>
    </xf>
    <xf numFmtId="4" fontId="32" fillId="0" borderId="62" xfId="11" applyNumberFormat="1" applyFont="1" applyFill="1" applyBorder="1" applyAlignment="1">
      <alignment horizontal="center"/>
    </xf>
    <xf numFmtId="0" fontId="32" fillId="0" borderId="0" xfId="5" applyFont="1" applyBorder="1" applyAlignment="1">
      <alignment horizontal="left" vertical="top" wrapText="1"/>
    </xf>
    <xf numFmtId="0" fontId="32" fillId="0" borderId="0" xfId="5" applyFont="1" applyAlignment="1">
      <alignment horizontal="center"/>
    </xf>
    <xf numFmtId="2" fontId="32" fillId="0" borderId="0" xfId="0" applyNumberFormat="1" applyFont="1" applyFill="1" applyBorder="1" applyAlignment="1">
      <alignment horizontal="center"/>
    </xf>
    <xf numFmtId="0" fontId="32" fillId="0" borderId="0" xfId="0" applyFont="1" applyFill="1" applyBorder="1"/>
    <xf numFmtId="4" fontId="60" fillId="0" borderId="62" xfId="0" applyNumberFormat="1" applyFont="1" applyFill="1" applyBorder="1"/>
    <xf numFmtId="4" fontId="32" fillId="0" borderId="62" xfId="0" applyNumberFormat="1" applyFont="1" applyFill="1" applyBorder="1"/>
    <xf numFmtId="0" fontId="32" fillId="0" borderId="0" xfId="5" applyFont="1" applyFill="1" applyBorder="1" applyAlignment="1">
      <alignment horizontal="center"/>
    </xf>
    <xf numFmtId="0" fontId="64" fillId="0" borderId="0" xfId="6" applyFont="1" applyAlignment="1">
      <alignment vertical="top"/>
    </xf>
    <xf numFmtId="0" fontId="47" fillId="0" borderId="0" xfId="6" applyFont="1" applyAlignment="1">
      <alignment vertical="top"/>
    </xf>
    <xf numFmtId="4" fontId="60" fillId="0" borderId="0" xfId="0" applyNumberFormat="1" applyFont="1" applyFill="1" applyBorder="1"/>
    <xf numFmtId="4" fontId="32" fillId="0" borderId="0" xfId="0" applyNumberFormat="1" applyFont="1" applyFill="1" applyBorder="1"/>
    <xf numFmtId="0" fontId="31" fillId="0" borderId="0" xfId="0" applyFont="1" applyFill="1" applyAlignment="1">
      <alignment horizontal="center" vertical="top"/>
    </xf>
    <xf numFmtId="0" fontId="32" fillId="0" borderId="62" xfId="5" applyFont="1" applyBorder="1" applyAlignment="1">
      <alignment horizontal="left" wrapText="1"/>
    </xf>
    <xf numFmtId="4" fontId="32" fillId="0" borderId="64" xfId="4" applyNumberFormat="1" applyFont="1" applyFill="1" applyBorder="1" applyAlignment="1">
      <alignment horizontal="center"/>
    </xf>
    <xf numFmtId="4" fontId="60" fillId="0" borderId="64" xfId="0" applyNumberFormat="1" applyFont="1" applyFill="1" applyBorder="1"/>
    <xf numFmtId="4" fontId="32" fillId="0" borderId="64" xfId="0" applyNumberFormat="1" applyFont="1" applyFill="1" applyBorder="1"/>
    <xf numFmtId="0" fontId="32" fillId="0" borderId="0" xfId="12" applyFont="1" applyAlignment="1">
      <alignment horizontal="justify" vertical="top" wrapText="1"/>
    </xf>
    <xf numFmtId="0" fontId="32" fillId="0" borderId="0" xfId="0" applyFont="1" applyAlignment="1">
      <alignment horizontal="center"/>
    </xf>
    <xf numFmtId="2" fontId="62" fillId="0" borderId="0" xfId="5" applyNumberFormat="1" applyFont="1" applyFill="1" applyBorder="1" applyAlignment="1">
      <alignment horizontal="center"/>
    </xf>
    <xf numFmtId="0" fontId="32" fillId="0" borderId="0" xfId="5" applyFont="1" applyBorder="1"/>
    <xf numFmtId="39" fontId="47" fillId="0" borderId="0" xfId="5" applyNumberFormat="1" applyFont="1" applyBorder="1" applyAlignment="1">
      <alignment vertical="center"/>
    </xf>
    <xf numFmtId="0" fontId="32" fillId="0" borderId="0" xfId="5" applyFont="1" applyBorder="1" applyAlignment="1">
      <alignment horizontal="justify" vertical="top" wrapText="1"/>
    </xf>
    <xf numFmtId="2" fontId="31" fillId="0" borderId="0" xfId="5" applyNumberFormat="1" applyFont="1" applyBorder="1" applyAlignment="1">
      <alignment horizontal="center"/>
    </xf>
    <xf numFmtId="2" fontId="32" fillId="0" borderId="0" xfId="5" applyNumberFormat="1" applyFont="1" applyFill="1" applyBorder="1" applyAlignment="1">
      <alignment horizontal="left"/>
    </xf>
    <xf numFmtId="0" fontId="32" fillId="0" borderId="62" xfId="5" applyFont="1" applyFill="1" applyBorder="1" applyAlignment="1">
      <alignment horizontal="left" vertical="top" wrapText="1"/>
    </xf>
    <xf numFmtId="0" fontId="32" fillId="0" borderId="62" xfId="5" applyFont="1" applyFill="1" applyBorder="1" applyAlignment="1">
      <alignment horizontal="center"/>
    </xf>
    <xf numFmtId="0" fontId="32" fillId="0" borderId="0" xfId="5" applyFont="1" applyFill="1" applyBorder="1" applyAlignment="1">
      <alignment horizontal="left" vertical="top" wrapText="1"/>
    </xf>
    <xf numFmtId="0" fontId="31" fillId="0" borderId="0" xfId="5" applyFont="1" applyAlignment="1">
      <alignment horizontal="center" vertical="top"/>
    </xf>
    <xf numFmtId="2" fontId="31" fillId="0" borderId="0" xfId="5" applyNumberFormat="1" applyFont="1" applyAlignment="1">
      <alignment horizontal="center"/>
    </xf>
    <xf numFmtId="2" fontId="62" fillId="0" borderId="0" xfId="5" applyNumberFormat="1" applyFont="1" applyFill="1" applyBorder="1" applyAlignment="1">
      <alignment horizontal="left"/>
    </xf>
    <xf numFmtId="0" fontId="31" fillId="0" borderId="62" xfId="5" applyFont="1" applyFill="1" applyBorder="1" applyAlignment="1">
      <alignment horizontal="left" vertical="top" wrapText="1"/>
    </xf>
    <xf numFmtId="0" fontId="31" fillId="0" borderId="62" xfId="5" applyFont="1" applyFill="1" applyBorder="1" applyAlignment="1">
      <alignment horizontal="center"/>
    </xf>
    <xf numFmtId="0" fontId="32" fillId="0" borderId="0" xfId="0" applyFont="1" applyBorder="1" applyAlignment="1">
      <alignment horizontal="center" vertical="top"/>
    </xf>
    <xf numFmtId="4" fontId="32" fillId="0" borderId="0" xfId="0" applyNumberFormat="1" applyFont="1" applyBorder="1" applyAlignment="1">
      <alignment horizontal="center"/>
    </xf>
    <xf numFmtId="170" fontId="32" fillId="0" borderId="61" xfId="4" applyNumberFormat="1" applyFont="1" applyFill="1" applyBorder="1" applyAlignment="1">
      <alignment horizontal="center" vertical="top"/>
    </xf>
    <xf numFmtId="0" fontId="47" fillId="0" borderId="61" xfId="0" applyFont="1" applyBorder="1" applyAlignment="1">
      <alignment horizontal="right" vertical="top"/>
    </xf>
    <xf numFmtId="0" fontId="32" fillId="0" borderId="61" xfId="0" applyFont="1" applyBorder="1" applyAlignment="1">
      <alignment horizontal="center"/>
    </xf>
    <xf numFmtId="4" fontId="32" fillId="0" borderId="61" xfId="0" applyNumberFormat="1" applyFont="1" applyBorder="1" applyAlignment="1">
      <alignment horizontal="center"/>
    </xf>
    <xf numFmtId="4" fontId="32" fillId="0" borderId="61" xfId="0" applyNumberFormat="1" applyFont="1" applyBorder="1" applyAlignment="1" applyProtection="1">
      <alignment horizontal="center"/>
      <protection locked="0"/>
    </xf>
    <xf numFmtId="39" fontId="32" fillId="0" borderId="61" xfId="0" applyNumberFormat="1" applyFont="1" applyBorder="1" applyAlignment="1" applyProtection="1">
      <alignment horizontal="right"/>
      <protection locked="0"/>
    </xf>
    <xf numFmtId="0" fontId="47" fillId="0" borderId="0" xfId="0" applyFont="1" applyBorder="1" applyAlignment="1">
      <alignment horizontal="right" vertical="top"/>
    </xf>
    <xf numFmtId="4" fontId="32" fillId="0" borderId="0" xfId="0" applyNumberFormat="1" applyFont="1" applyBorder="1" applyAlignment="1" applyProtection="1">
      <alignment horizontal="center"/>
      <protection locked="0"/>
    </xf>
    <xf numFmtId="39" fontId="32" fillId="0" borderId="0" xfId="0" applyNumberFormat="1" applyFont="1" applyBorder="1" applyAlignment="1" applyProtection="1">
      <alignment horizontal="right"/>
      <protection locked="0"/>
    </xf>
    <xf numFmtId="0" fontId="31" fillId="0" borderId="0" xfId="5" applyFont="1" applyFill="1" applyBorder="1" applyAlignment="1">
      <alignment wrapText="1"/>
    </xf>
    <xf numFmtId="0" fontId="31" fillId="0" borderId="0" xfId="5" applyFont="1" applyBorder="1"/>
    <xf numFmtId="0" fontId="31" fillId="0" borderId="0" xfId="5" applyFont="1" applyBorder="1" applyAlignment="1">
      <alignment horizontal="left" vertical="top"/>
    </xf>
    <xf numFmtId="0" fontId="31" fillId="0" borderId="0" xfId="5" applyFont="1" applyAlignment="1">
      <alignment horizontal="justify" vertical="top" wrapText="1"/>
    </xf>
    <xf numFmtId="2" fontId="31" fillId="0" borderId="0" xfId="5" applyNumberFormat="1" applyFont="1" applyAlignment="1">
      <alignment horizontal="left"/>
    </xf>
    <xf numFmtId="4" fontId="32" fillId="0" borderId="0" xfId="0" applyNumberFormat="1" applyFont="1" applyAlignment="1">
      <alignment horizontal="center"/>
    </xf>
    <xf numFmtId="0" fontId="62" fillId="0" borderId="0" xfId="5" applyFont="1" applyBorder="1" applyAlignment="1">
      <alignment horizontal="left"/>
    </xf>
    <xf numFmtId="0" fontId="47" fillId="0" borderId="0" xfId="5" applyFont="1" applyAlignment="1">
      <alignment wrapText="1"/>
    </xf>
    <xf numFmtId="0" fontId="32" fillId="0" borderId="0" xfId="5" applyFont="1"/>
    <xf numFmtId="0" fontId="32" fillId="0" borderId="0" xfId="5" applyFont="1" applyAlignment="1">
      <alignment horizontal="right"/>
    </xf>
    <xf numFmtId="0" fontId="32" fillId="0" borderId="0" xfId="5" applyFont="1" applyAlignment="1">
      <alignment wrapText="1"/>
    </xf>
    <xf numFmtId="0" fontId="47" fillId="0" borderId="0" xfId="5" applyFont="1" applyAlignment="1">
      <alignment horizontal="center" vertical="top"/>
    </xf>
    <xf numFmtId="0" fontId="47" fillId="0" borderId="46" xfId="5" applyFont="1" applyBorder="1" applyAlignment="1">
      <alignment vertical="center" wrapText="1"/>
    </xf>
    <xf numFmtId="0" fontId="32" fillId="0" borderId="46" xfId="5" applyFont="1" applyBorder="1" applyAlignment="1">
      <alignment vertical="center"/>
    </xf>
    <xf numFmtId="2" fontId="32" fillId="0" borderId="46" xfId="5" applyNumberFormat="1" applyFont="1" applyBorder="1" applyAlignment="1">
      <alignment vertical="center"/>
    </xf>
    <xf numFmtId="39" fontId="47" fillId="0" borderId="46" xfId="5" applyNumberFormat="1" applyFont="1" applyBorder="1" applyAlignment="1">
      <alignment horizontal="right" vertical="center"/>
    </xf>
    <xf numFmtId="0" fontId="47" fillId="0" borderId="37" xfId="5" applyFont="1" applyBorder="1" applyAlignment="1">
      <alignment vertical="center" wrapText="1"/>
    </xf>
    <xf numFmtId="0" fontId="32" fillId="0" borderId="37" xfId="5" applyFont="1" applyBorder="1" applyAlignment="1">
      <alignment vertical="center"/>
    </xf>
    <xf numFmtId="2" fontId="32" fillId="0" borderId="37" xfId="5" applyNumberFormat="1" applyFont="1" applyBorder="1" applyAlignment="1">
      <alignment vertical="center"/>
    </xf>
    <xf numFmtId="39" fontId="47" fillId="0" borderId="37" xfId="5" applyNumberFormat="1" applyFont="1" applyBorder="1" applyAlignment="1">
      <alignment horizontal="right" vertical="center"/>
    </xf>
    <xf numFmtId="0" fontId="36" fillId="0" borderId="37" xfId="6" applyFont="1" applyFill="1" applyBorder="1" applyAlignment="1">
      <alignment horizontal="left" vertical="center" wrapText="1"/>
    </xf>
    <xf numFmtId="0" fontId="35" fillId="0" borderId="37" xfId="6" applyFont="1" applyFill="1" applyBorder="1" applyAlignment="1">
      <alignment horizontal="left" vertical="top" wrapText="1"/>
    </xf>
    <xf numFmtId="39" fontId="36" fillId="0" borderId="37" xfId="5" applyNumberFormat="1" applyFont="1" applyFill="1" applyBorder="1" applyAlignment="1">
      <alignment horizontal="right" vertical="center"/>
    </xf>
    <xf numFmtId="1" fontId="27" fillId="0" borderId="74" xfId="4" quotePrefix="1" applyNumberFormat="1" applyFont="1" applyFill="1" applyBorder="1" applyAlignment="1">
      <alignment horizontal="center" vertical="top"/>
    </xf>
    <xf numFmtId="0" fontId="27" fillId="0" borderId="75" xfId="0" applyFont="1" applyFill="1" applyBorder="1" applyAlignment="1">
      <alignment horizontal="justify" vertical="top" wrapText="1"/>
    </xf>
    <xf numFmtId="4" fontId="52" fillId="0" borderId="67" xfId="0" applyNumberFormat="1" applyFont="1" applyFill="1" applyBorder="1" applyAlignment="1" applyProtection="1">
      <alignment vertical="center"/>
    </xf>
    <xf numFmtId="2" fontId="18" fillId="0" borderId="12" xfId="0" applyNumberFormat="1" applyFont="1" applyFill="1" applyBorder="1" applyAlignment="1" applyProtection="1">
      <alignment horizontal="center"/>
    </xf>
    <xf numFmtId="1" fontId="18" fillId="0" borderId="63" xfId="0" applyNumberFormat="1" applyFont="1" applyFill="1" applyBorder="1" applyAlignment="1">
      <alignment horizontal="center"/>
    </xf>
  </cellXfs>
  <cellStyles count="14">
    <cellStyle name="Comma" xfId="1" builtinId="3"/>
    <cellStyle name="Normal" xfId="0" builtinId="0"/>
    <cellStyle name="Normal 10" xfId="10"/>
    <cellStyle name="Normal 10 2" xfId="13"/>
    <cellStyle name="Normal 11" xfId="5"/>
    <cellStyle name="Normal 2" xfId="2"/>
    <cellStyle name="Normal 3" xfId="3"/>
    <cellStyle name="Normal 3 2" xfId="9"/>
    <cellStyle name="Normal 4" xfId="7"/>
    <cellStyle name="Normal 6" xfId="8"/>
    <cellStyle name="Normal 6 7" xfId="12"/>
    <cellStyle name="Normal 8" xfId="11"/>
    <cellStyle name="Normal 9" xfId="6"/>
    <cellStyle name="Normal_PTT 1" xfId="4"/>
  </cellStyles>
  <dxfs count="35">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352;INSKI-M.PUP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
      <sheetName val="002"/>
      <sheetName val="REKAPITULACIJA"/>
      <sheetName val="SPECIFIKACIJA  002"/>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DEJAN BABIN PR 4E INZENJERING" id="{9ECE9A78-F784-4661-A1F4-BCF7972D7573}" userId="DEJAN BABIN PR 4E INZENJERING"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AB2" dT="2019-05-30T10:35:44.00" personId="{9ECE9A78-F784-4661-A1F4-BCF7972D7573}" id="{66BD54DD-CDB5-40C1-BC62-6C4C9ED5821C}">
    <text>Treba da bude deljivo bar sa 6</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131"/>
  <sheetViews>
    <sheetView tabSelected="1" zoomScale="90" zoomScaleNormal="90" zoomScaleSheetLayoutView="100" workbookViewId="0">
      <selection activeCell="O13" sqref="O13"/>
    </sheetView>
  </sheetViews>
  <sheetFormatPr defaultRowHeight="15.75"/>
  <cols>
    <col min="1" max="1" width="4.42578125" style="420" customWidth="1"/>
    <col min="2" max="2" width="41.28515625" style="421" customWidth="1"/>
    <col min="3" max="3" width="6.5703125" style="413" customWidth="1"/>
    <col min="4" max="4" width="9" style="422" customWidth="1"/>
    <col min="5" max="5" width="10.5703125" style="422" customWidth="1"/>
    <col min="6" max="6" width="14.7109375" style="422" customWidth="1"/>
    <col min="7" max="7" width="10.5703125" style="422" customWidth="1"/>
    <col min="8" max="8" width="15.140625" style="422" customWidth="1"/>
    <col min="9" max="9" width="12" style="422" customWidth="1"/>
    <col min="10" max="10" width="18.85546875" style="413" customWidth="1"/>
    <col min="11" max="11" width="9.5703125" style="409" customWidth="1"/>
    <col min="12" max="12" width="13.7109375" style="409" bestFit="1" customWidth="1"/>
    <col min="13" max="256" width="9.140625" style="409"/>
    <col min="257" max="257" width="4.42578125" style="409" customWidth="1"/>
    <col min="258" max="258" width="41.28515625" style="409" customWidth="1"/>
    <col min="259" max="259" width="6.5703125" style="409" customWidth="1"/>
    <col min="260" max="260" width="9" style="409" customWidth="1"/>
    <col min="261" max="261" width="10.5703125" style="409" customWidth="1"/>
    <col min="262" max="262" width="14.7109375" style="409" customWidth="1"/>
    <col min="263" max="263" width="10.5703125" style="409" customWidth="1"/>
    <col min="264" max="264" width="15.140625" style="409" customWidth="1"/>
    <col min="265" max="265" width="12" style="409" customWidth="1"/>
    <col min="266" max="266" width="18.85546875" style="409" customWidth="1"/>
    <col min="267" max="267" width="9.5703125" style="409" customWidth="1"/>
    <col min="268" max="268" width="13.7109375" style="409" bestFit="1" customWidth="1"/>
    <col min="269" max="512" width="9.140625" style="409"/>
    <col min="513" max="513" width="4.42578125" style="409" customWidth="1"/>
    <col min="514" max="514" width="41.28515625" style="409" customWidth="1"/>
    <col min="515" max="515" width="6.5703125" style="409" customWidth="1"/>
    <col min="516" max="516" width="9" style="409" customWidth="1"/>
    <col min="517" max="517" width="10.5703125" style="409" customWidth="1"/>
    <col min="518" max="518" width="14.7109375" style="409" customWidth="1"/>
    <col min="519" max="519" width="10.5703125" style="409" customWidth="1"/>
    <col min="520" max="520" width="15.140625" style="409" customWidth="1"/>
    <col min="521" max="521" width="12" style="409" customWidth="1"/>
    <col min="522" max="522" width="18.85546875" style="409" customWidth="1"/>
    <col min="523" max="523" width="9.5703125" style="409" customWidth="1"/>
    <col min="524" max="524" width="13.7109375" style="409" bestFit="1" customWidth="1"/>
    <col min="525" max="768" width="9.140625" style="409"/>
    <col min="769" max="769" width="4.42578125" style="409" customWidth="1"/>
    <col min="770" max="770" width="41.28515625" style="409" customWidth="1"/>
    <col min="771" max="771" width="6.5703125" style="409" customWidth="1"/>
    <col min="772" max="772" width="9" style="409" customWidth="1"/>
    <col min="773" max="773" width="10.5703125" style="409" customWidth="1"/>
    <col min="774" max="774" width="14.7109375" style="409" customWidth="1"/>
    <col min="775" max="775" width="10.5703125" style="409" customWidth="1"/>
    <col min="776" max="776" width="15.140625" style="409" customWidth="1"/>
    <col min="777" max="777" width="12" style="409" customWidth="1"/>
    <col min="778" max="778" width="18.85546875" style="409" customWidth="1"/>
    <col min="779" max="779" width="9.5703125" style="409" customWidth="1"/>
    <col min="780" max="780" width="13.7109375" style="409" bestFit="1" customWidth="1"/>
    <col min="781" max="1024" width="9.140625" style="409"/>
    <col min="1025" max="1025" width="4.42578125" style="409" customWidth="1"/>
    <col min="1026" max="1026" width="41.28515625" style="409" customWidth="1"/>
    <col min="1027" max="1027" width="6.5703125" style="409" customWidth="1"/>
    <col min="1028" max="1028" width="9" style="409" customWidth="1"/>
    <col min="1029" max="1029" width="10.5703125" style="409" customWidth="1"/>
    <col min="1030" max="1030" width="14.7109375" style="409" customWidth="1"/>
    <col min="1031" max="1031" width="10.5703125" style="409" customWidth="1"/>
    <col min="1032" max="1032" width="15.140625" style="409" customWidth="1"/>
    <col min="1033" max="1033" width="12" style="409" customWidth="1"/>
    <col min="1034" max="1034" width="18.85546875" style="409" customWidth="1"/>
    <col min="1035" max="1035" width="9.5703125" style="409" customWidth="1"/>
    <col min="1036" max="1036" width="13.7109375" style="409" bestFit="1" customWidth="1"/>
    <col min="1037" max="1280" width="9.140625" style="409"/>
    <col min="1281" max="1281" width="4.42578125" style="409" customWidth="1"/>
    <col min="1282" max="1282" width="41.28515625" style="409" customWidth="1"/>
    <col min="1283" max="1283" width="6.5703125" style="409" customWidth="1"/>
    <col min="1284" max="1284" width="9" style="409" customWidth="1"/>
    <col min="1285" max="1285" width="10.5703125" style="409" customWidth="1"/>
    <col min="1286" max="1286" width="14.7109375" style="409" customWidth="1"/>
    <col min="1287" max="1287" width="10.5703125" style="409" customWidth="1"/>
    <col min="1288" max="1288" width="15.140625" style="409" customWidth="1"/>
    <col min="1289" max="1289" width="12" style="409" customWidth="1"/>
    <col min="1290" max="1290" width="18.85546875" style="409" customWidth="1"/>
    <col min="1291" max="1291" width="9.5703125" style="409" customWidth="1"/>
    <col min="1292" max="1292" width="13.7109375" style="409" bestFit="1" customWidth="1"/>
    <col min="1293" max="1536" width="9.140625" style="409"/>
    <col min="1537" max="1537" width="4.42578125" style="409" customWidth="1"/>
    <col min="1538" max="1538" width="41.28515625" style="409" customWidth="1"/>
    <col min="1539" max="1539" width="6.5703125" style="409" customWidth="1"/>
    <col min="1540" max="1540" width="9" style="409" customWidth="1"/>
    <col min="1541" max="1541" width="10.5703125" style="409" customWidth="1"/>
    <col min="1542" max="1542" width="14.7109375" style="409" customWidth="1"/>
    <col min="1543" max="1543" width="10.5703125" style="409" customWidth="1"/>
    <col min="1544" max="1544" width="15.140625" style="409" customWidth="1"/>
    <col min="1545" max="1545" width="12" style="409" customWidth="1"/>
    <col min="1546" max="1546" width="18.85546875" style="409" customWidth="1"/>
    <col min="1547" max="1547" width="9.5703125" style="409" customWidth="1"/>
    <col min="1548" max="1548" width="13.7109375" style="409" bestFit="1" customWidth="1"/>
    <col min="1549" max="1792" width="9.140625" style="409"/>
    <col min="1793" max="1793" width="4.42578125" style="409" customWidth="1"/>
    <col min="1794" max="1794" width="41.28515625" style="409" customWidth="1"/>
    <col min="1795" max="1795" width="6.5703125" style="409" customWidth="1"/>
    <col min="1796" max="1796" width="9" style="409" customWidth="1"/>
    <col min="1797" max="1797" width="10.5703125" style="409" customWidth="1"/>
    <col min="1798" max="1798" width="14.7109375" style="409" customWidth="1"/>
    <col min="1799" max="1799" width="10.5703125" style="409" customWidth="1"/>
    <col min="1800" max="1800" width="15.140625" style="409" customWidth="1"/>
    <col min="1801" max="1801" width="12" style="409" customWidth="1"/>
    <col min="1802" max="1802" width="18.85546875" style="409" customWidth="1"/>
    <col min="1803" max="1803" width="9.5703125" style="409" customWidth="1"/>
    <col min="1804" max="1804" width="13.7109375" style="409" bestFit="1" customWidth="1"/>
    <col min="1805" max="2048" width="9.140625" style="409"/>
    <col min="2049" max="2049" width="4.42578125" style="409" customWidth="1"/>
    <col min="2050" max="2050" width="41.28515625" style="409" customWidth="1"/>
    <col min="2051" max="2051" width="6.5703125" style="409" customWidth="1"/>
    <col min="2052" max="2052" width="9" style="409" customWidth="1"/>
    <col min="2053" max="2053" width="10.5703125" style="409" customWidth="1"/>
    <col min="2054" max="2054" width="14.7109375" style="409" customWidth="1"/>
    <col min="2055" max="2055" width="10.5703125" style="409" customWidth="1"/>
    <col min="2056" max="2056" width="15.140625" style="409" customWidth="1"/>
    <col min="2057" max="2057" width="12" style="409" customWidth="1"/>
    <col min="2058" max="2058" width="18.85546875" style="409" customWidth="1"/>
    <col min="2059" max="2059" width="9.5703125" style="409" customWidth="1"/>
    <col min="2060" max="2060" width="13.7109375" style="409" bestFit="1" customWidth="1"/>
    <col min="2061" max="2304" width="9.140625" style="409"/>
    <col min="2305" max="2305" width="4.42578125" style="409" customWidth="1"/>
    <col min="2306" max="2306" width="41.28515625" style="409" customWidth="1"/>
    <col min="2307" max="2307" width="6.5703125" style="409" customWidth="1"/>
    <col min="2308" max="2308" width="9" style="409" customWidth="1"/>
    <col min="2309" max="2309" width="10.5703125" style="409" customWidth="1"/>
    <col min="2310" max="2310" width="14.7109375" style="409" customWidth="1"/>
    <col min="2311" max="2311" width="10.5703125" style="409" customWidth="1"/>
    <col min="2312" max="2312" width="15.140625" style="409" customWidth="1"/>
    <col min="2313" max="2313" width="12" style="409" customWidth="1"/>
    <col min="2314" max="2314" width="18.85546875" style="409" customWidth="1"/>
    <col min="2315" max="2315" width="9.5703125" style="409" customWidth="1"/>
    <col min="2316" max="2316" width="13.7109375" style="409" bestFit="1" customWidth="1"/>
    <col min="2317" max="2560" width="9.140625" style="409"/>
    <col min="2561" max="2561" width="4.42578125" style="409" customWidth="1"/>
    <col min="2562" max="2562" width="41.28515625" style="409" customWidth="1"/>
    <col min="2563" max="2563" width="6.5703125" style="409" customWidth="1"/>
    <col min="2564" max="2564" width="9" style="409" customWidth="1"/>
    <col min="2565" max="2565" width="10.5703125" style="409" customWidth="1"/>
    <col min="2566" max="2566" width="14.7109375" style="409" customWidth="1"/>
    <col min="2567" max="2567" width="10.5703125" style="409" customWidth="1"/>
    <col min="2568" max="2568" width="15.140625" style="409" customWidth="1"/>
    <col min="2569" max="2569" width="12" style="409" customWidth="1"/>
    <col min="2570" max="2570" width="18.85546875" style="409" customWidth="1"/>
    <col min="2571" max="2571" width="9.5703125" style="409" customWidth="1"/>
    <col min="2572" max="2572" width="13.7109375" style="409" bestFit="1" customWidth="1"/>
    <col min="2573" max="2816" width="9.140625" style="409"/>
    <col min="2817" max="2817" width="4.42578125" style="409" customWidth="1"/>
    <col min="2818" max="2818" width="41.28515625" style="409" customWidth="1"/>
    <col min="2819" max="2819" width="6.5703125" style="409" customWidth="1"/>
    <col min="2820" max="2820" width="9" style="409" customWidth="1"/>
    <col min="2821" max="2821" width="10.5703125" style="409" customWidth="1"/>
    <col min="2822" max="2822" width="14.7109375" style="409" customWidth="1"/>
    <col min="2823" max="2823" width="10.5703125" style="409" customWidth="1"/>
    <col min="2824" max="2824" width="15.140625" style="409" customWidth="1"/>
    <col min="2825" max="2825" width="12" style="409" customWidth="1"/>
    <col min="2826" max="2826" width="18.85546875" style="409" customWidth="1"/>
    <col min="2827" max="2827" width="9.5703125" style="409" customWidth="1"/>
    <col min="2828" max="2828" width="13.7109375" style="409" bestFit="1" customWidth="1"/>
    <col min="2829" max="3072" width="9.140625" style="409"/>
    <col min="3073" max="3073" width="4.42578125" style="409" customWidth="1"/>
    <col min="3074" max="3074" width="41.28515625" style="409" customWidth="1"/>
    <col min="3075" max="3075" width="6.5703125" style="409" customWidth="1"/>
    <col min="3076" max="3076" width="9" style="409" customWidth="1"/>
    <col min="3077" max="3077" width="10.5703125" style="409" customWidth="1"/>
    <col min="3078" max="3078" width="14.7109375" style="409" customWidth="1"/>
    <col min="3079" max="3079" width="10.5703125" style="409" customWidth="1"/>
    <col min="3080" max="3080" width="15.140625" style="409" customWidth="1"/>
    <col min="3081" max="3081" width="12" style="409" customWidth="1"/>
    <col min="3082" max="3082" width="18.85546875" style="409" customWidth="1"/>
    <col min="3083" max="3083" width="9.5703125" style="409" customWidth="1"/>
    <col min="3084" max="3084" width="13.7109375" style="409" bestFit="1" customWidth="1"/>
    <col min="3085" max="3328" width="9.140625" style="409"/>
    <col min="3329" max="3329" width="4.42578125" style="409" customWidth="1"/>
    <col min="3330" max="3330" width="41.28515625" style="409" customWidth="1"/>
    <col min="3331" max="3331" width="6.5703125" style="409" customWidth="1"/>
    <col min="3332" max="3332" width="9" style="409" customWidth="1"/>
    <col min="3333" max="3333" width="10.5703125" style="409" customWidth="1"/>
    <col min="3334" max="3334" width="14.7109375" style="409" customWidth="1"/>
    <col min="3335" max="3335" width="10.5703125" style="409" customWidth="1"/>
    <col min="3336" max="3336" width="15.140625" style="409" customWidth="1"/>
    <col min="3337" max="3337" width="12" style="409" customWidth="1"/>
    <col min="3338" max="3338" width="18.85546875" style="409" customWidth="1"/>
    <col min="3339" max="3339" width="9.5703125" style="409" customWidth="1"/>
    <col min="3340" max="3340" width="13.7109375" style="409" bestFit="1" customWidth="1"/>
    <col min="3341" max="3584" width="9.140625" style="409"/>
    <col min="3585" max="3585" width="4.42578125" style="409" customWidth="1"/>
    <col min="3586" max="3586" width="41.28515625" style="409" customWidth="1"/>
    <col min="3587" max="3587" width="6.5703125" style="409" customWidth="1"/>
    <col min="3588" max="3588" width="9" style="409" customWidth="1"/>
    <col min="3589" max="3589" width="10.5703125" style="409" customWidth="1"/>
    <col min="3590" max="3590" width="14.7109375" style="409" customWidth="1"/>
    <col min="3591" max="3591" width="10.5703125" style="409" customWidth="1"/>
    <col min="3592" max="3592" width="15.140625" style="409" customWidth="1"/>
    <col min="3593" max="3593" width="12" style="409" customWidth="1"/>
    <col min="3594" max="3594" width="18.85546875" style="409" customWidth="1"/>
    <col min="3595" max="3595" width="9.5703125" style="409" customWidth="1"/>
    <col min="3596" max="3596" width="13.7109375" style="409" bestFit="1" customWidth="1"/>
    <col min="3597" max="3840" width="9.140625" style="409"/>
    <col min="3841" max="3841" width="4.42578125" style="409" customWidth="1"/>
    <col min="3842" max="3842" width="41.28515625" style="409" customWidth="1"/>
    <col min="3843" max="3843" width="6.5703125" style="409" customWidth="1"/>
    <col min="3844" max="3844" width="9" style="409" customWidth="1"/>
    <col min="3845" max="3845" width="10.5703125" style="409" customWidth="1"/>
    <col min="3846" max="3846" width="14.7109375" style="409" customWidth="1"/>
    <col min="3847" max="3847" width="10.5703125" style="409" customWidth="1"/>
    <col min="3848" max="3848" width="15.140625" style="409" customWidth="1"/>
    <col min="3849" max="3849" width="12" style="409" customWidth="1"/>
    <col min="3850" max="3850" width="18.85546875" style="409" customWidth="1"/>
    <col min="3851" max="3851" width="9.5703125" style="409" customWidth="1"/>
    <col min="3852" max="3852" width="13.7109375" style="409" bestFit="1" customWidth="1"/>
    <col min="3853" max="4096" width="9.140625" style="409"/>
    <col min="4097" max="4097" width="4.42578125" style="409" customWidth="1"/>
    <col min="4098" max="4098" width="41.28515625" style="409" customWidth="1"/>
    <col min="4099" max="4099" width="6.5703125" style="409" customWidth="1"/>
    <col min="4100" max="4100" width="9" style="409" customWidth="1"/>
    <col min="4101" max="4101" width="10.5703125" style="409" customWidth="1"/>
    <col min="4102" max="4102" width="14.7109375" style="409" customWidth="1"/>
    <col min="4103" max="4103" width="10.5703125" style="409" customWidth="1"/>
    <col min="4104" max="4104" width="15.140625" style="409" customWidth="1"/>
    <col min="4105" max="4105" width="12" style="409" customWidth="1"/>
    <col min="4106" max="4106" width="18.85546875" style="409" customWidth="1"/>
    <col min="4107" max="4107" width="9.5703125" style="409" customWidth="1"/>
    <col min="4108" max="4108" width="13.7109375" style="409" bestFit="1" customWidth="1"/>
    <col min="4109" max="4352" width="9.140625" style="409"/>
    <col min="4353" max="4353" width="4.42578125" style="409" customWidth="1"/>
    <col min="4354" max="4354" width="41.28515625" style="409" customWidth="1"/>
    <col min="4355" max="4355" width="6.5703125" style="409" customWidth="1"/>
    <col min="4356" max="4356" width="9" style="409" customWidth="1"/>
    <col min="4357" max="4357" width="10.5703125" style="409" customWidth="1"/>
    <col min="4358" max="4358" width="14.7109375" style="409" customWidth="1"/>
    <col min="4359" max="4359" width="10.5703125" style="409" customWidth="1"/>
    <col min="4360" max="4360" width="15.140625" style="409" customWidth="1"/>
    <col min="4361" max="4361" width="12" style="409" customWidth="1"/>
    <col min="4362" max="4362" width="18.85546875" style="409" customWidth="1"/>
    <col min="4363" max="4363" width="9.5703125" style="409" customWidth="1"/>
    <col min="4364" max="4364" width="13.7109375" style="409" bestFit="1" customWidth="1"/>
    <col min="4365" max="4608" width="9.140625" style="409"/>
    <col min="4609" max="4609" width="4.42578125" style="409" customWidth="1"/>
    <col min="4610" max="4610" width="41.28515625" style="409" customWidth="1"/>
    <col min="4611" max="4611" width="6.5703125" style="409" customWidth="1"/>
    <col min="4612" max="4612" width="9" style="409" customWidth="1"/>
    <col min="4613" max="4613" width="10.5703125" style="409" customWidth="1"/>
    <col min="4614" max="4614" width="14.7109375" style="409" customWidth="1"/>
    <col min="4615" max="4615" width="10.5703125" style="409" customWidth="1"/>
    <col min="4616" max="4616" width="15.140625" style="409" customWidth="1"/>
    <col min="4617" max="4617" width="12" style="409" customWidth="1"/>
    <col min="4618" max="4618" width="18.85546875" style="409" customWidth="1"/>
    <col min="4619" max="4619" width="9.5703125" style="409" customWidth="1"/>
    <col min="4620" max="4620" width="13.7109375" style="409" bestFit="1" customWidth="1"/>
    <col min="4621" max="4864" width="9.140625" style="409"/>
    <col min="4865" max="4865" width="4.42578125" style="409" customWidth="1"/>
    <col min="4866" max="4866" width="41.28515625" style="409" customWidth="1"/>
    <col min="4867" max="4867" width="6.5703125" style="409" customWidth="1"/>
    <col min="4868" max="4868" width="9" style="409" customWidth="1"/>
    <col min="4869" max="4869" width="10.5703125" style="409" customWidth="1"/>
    <col min="4870" max="4870" width="14.7109375" style="409" customWidth="1"/>
    <col min="4871" max="4871" width="10.5703125" style="409" customWidth="1"/>
    <col min="4872" max="4872" width="15.140625" style="409" customWidth="1"/>
    <col min="4873" max="4873" width="12" style="409" customWidth="1"/>
    <col min="4874" max="4874" width="18.85546875" style="409" customWidth="1"/>
    <col min="4875" max="4875" width="9.5703125" style="409" customWidth="1"/>
    <col min="4876" max="4876" width="13.7109375" style="409" bestFit="1" customWidth="1"/>
    <col min="4877" max="5120" width="9.140625" style="409"/>
    <col min="5121" max="5121" width="4.42578125" style="409" customWidth="1"/>
    <col min="5122" max="5122" width="41.28515625" style="409" customWidth="1"/>
    <col min="5123" max="5123" width="6.5703125" style="409" customWidth="1"/>
    <col min="5124" max="5124" width="9" style="409" customWidth="1"/>
    <col min="5125" max="5125" width="10.5703125" style="409" customWidth="1"/>
    <col min="5126" max="5126" width="14.7109375" style="409" customWidth="1"/>
    <col min="5127" max="5127" width="10.5703125" style="409" customWidth="1"/>
    <col min="5128" max="5128" width="15.140625" style="409" customWidth="1"/>
    <col min="5129" max="5129" width="12" style="409" customWidth="1"/>
    <col min="5130" max="5130" width="18.85546875" style="409" customWidth="1"/>
    <col min="5131" max="5131" width="9.5703125" style="409" customWidth="1"/>
    <col min="5132" max="5132" width="13.7109375" style="409" bestFit="1" customWidth="1"/>
    <col min="5133" max="5376" width="9.140625" style="409"/>
    <col min="5377" max="5377" width="4.42578125" style="409" customWidth="1"/>
    <col min="5378" max="5378" width="41.28515625" style="409" customWidth="1"/>
    <col min="5379" max="5379" width="6.5703125" style="409" customWidth="1"/>
    <col min="5380" max="5380" width="9" style="409" customWidth="1"/>
    <col min="5381" max="5381" width="10.5703125" style="409" customWidth="1"/>
    <col min="5382" max="5382" width="14.7109375" style="409" customWidth="1"/>
    <col min="5383" max="5383" width="10.5703125" style="409" customWidth="1"/>
    <col min="5384" max="5384" width="15.140625" style="409" customWidth="1"/>
    <col min="5385" max="5385" width="12" style="409" customWidth="1"/>
    <col min="5386" max="5386" width="18.85546875" style="409" customWidth="1"/>
    <col min="5387" max="5387" width="9.5703125" style="409" customWidth="1"/>
    <col min="5388" max="5388" width="13.7109375" style="409" bestFit="1" customWidth="1"/>
    <col min="5389" max="5632" width="9.140625" style="409"/>
    <col min="5633" max="5633" width="4.42578125" style="409" customWidth="1"/>
    <col min="5634" max="5634" width="41.28515625" style="409" customWidth="1"/>
    <col min="5635" max="5635" width="6.5703125" style="409" customWidth="1"/>
    <col min="5636" max="5636" width="9" style="409" customWidth="1"/>
    <col min="5637" max="5637" width="10.5703125" style="409" customWidth="1"/>
    <col min="5638" max="5638" width="14.7109375" style="409" customWidth="1"/>
    <col min="5639" max="5639" width="10.5703125" style="409" customWidth="1"/>
    <col min="5640" max="5640" width="15.140625" style="409" customWidth="1"/>
    <col min="5641" max="5641" width="12" style="409" customWidth="1"/>
    <col min="5642" max="5642" width="18.85546875" style="409" customWidth="1"/>
    <col min="5643" max="5643" width="9.5703125" style="409" customWidth="1"/>
    <col min="5644" max="5644" width="13.7109375" style="409" bestFit="1" customWidth="1"/>
    <col min="5645" max="5888" width="9.140625" style="409"/>
    <col min="5889" max="5889" width="4.42578125" style="409" customWidth="1"/>
    <col min="5890" max="5890" width="41.28515625" style="409" customWidth="1"/>
    <col min="5891" max="5891" width="6.5703125" style="409" customWidth="1"/>
    <col min="5892" max="5892" width="9" style="409" customWidth="1"/>
    <col min="5893" max="5893" width="10.5703125" style="409" customWidth="1"/>
    <col min="5894" max="5894" width="14.7109375" style="409" customWidth="1"/>
    <col min="5895" max="5895" width="10.5703125" style="409" customWidth="1"/>
    <col min="5896" max="5896" width="15.140625" style="409" customWidth="1"/>
    <col min="5897" max="5897" width="12" style="409" customWidth="1"/>
    <col min="5898" max="5898" width="18.85546875" style="409" customWidth="1"/>
    <col min="5899" max="5899" width="9.5703125" style="409" customWidth="1"/>
    <col min="5900" max="5900" width="13.7109375" style="409" bestFit="1" customWidth="1"/>
    <col min="5901" max="6144" width="9.140625" style="409"/>
    <col min="6145" max="6145" width="4.42578125" style="409" customWidth="1"/>
    <col min="6146" max="6146" width="41.28515625" style="409" customWidth="1"/>
    <col min="6147" max="6147" width="6.5703125" style="409" customWidth="1"/>
    <col min="6148" max="6148" width="9" style="409" customWidth="1"/>
    <col min="6149" max="6149" width="10.5703125" style="409" customWidth="1"/>
    <col min="6150" max="6150" width="14.7109375" style="409" customWidth="1"/>
    <col min="6151" max="6151" width="10.5703125" style="409" customWidth="1"/>
    <col min="6152" max="6152" width="15.140625" style="409" customWidth="1"/>
    <col min="6153" max="6153" width="12" style="409" customWidth="1"/>
    <col min="6154" max="6154" width="18.85546875" style="409" customWidth="1"/>
    <col min="6155" max="6155" width="9.5703125" style="409" customWidth="1"/>
    <col min="6156" max="6156" width="13.7109375" style="409" bestFit="1" customWidth="1"/>
    <col min="6157" max="6400" width="9.140625" style="409"/>
    <col min="6401" max="6401" width="4.42578125" style="409" customWidth="1"/>
    <col min="6402" max="6402" width="41.28515625" style="409" customWidth="1"/>
    <col min="6403" max="6403" width="6.5703125" style="409" customWidth="1"/>
    <col min="6404" max="6404" width="9" style="409" customWidth="1"/>
    <col min="6405" max="6405" width="10.5703125" style="409" customWidth="1"/>
    <col min="6406" max="6406" width="14.7109375" style="409" customWidth="1"/>
    <col min="6407" max="6407" width="10.5703125" style="409" customWidth="1"/>
    <col min="6408" max="6408" width="15.140625" style="409" customWidth="1"/>
    <col min="6409" max="6409" width="12" style="409" customWidth="1"/>
    <col min="6410" max="6410" width="18.85546875" style="409" customWidth="1"/>
    <col min="6411" max="6411" width="9.5703125" style="409" customWidth="1"/>
    <col min="6412" max="6412" width="13.7109375" style="409" bestFit="1" customWidth="1"/>
    <col min="6413" max="6656" width="9.140625" style="409"/>
    <col min="6657" max="6657" width="4.42578125" style="409" customWidth="1"/>
    <col min="6658" max="6658" width="41.28515625" style="409" customWidth="1"/>
    <col min="6659" max="6659" width="6.5703125" style="409" customWidth="1"/>
    <col min="6660" max="6660" width="9" style="409" customWidth="1"/>
    <col min="6661" max="6661" width="10.5703125" style="409" customWidth="1"/>
    <col min="6662" max="6662" width="14.7109375" style="409" customWidth="1"/>
    <col min="6663" max="6663" width="10.5703125" style="409" customWidth="1"/>
    <col min="6664" max="6664" width="15.140625" style="409" customWidth="1"/>
    <col min="6665" max="6665" width="12" style="409" customWidth="1"/>
    <col min="6666" max="6666" width="18.85546875" style="409" customWidth="1"/>
    <col min="6667" max="6667" width="9.5703125" style="409" customWidth="1"/>
    <col min="6668" max="6668" width="13.7109375" style="409" bestFit="1" customWidth="1"/>
    <col min="6669" max="6912" width="9.140625" style="409"/>
    <col min="6913" max="6913" width="4.42578125" style="409" customWidth="1"/>
    <col min="6914" max="6914" width="41.28515625" style="409" customWidth="1"/>
    <col min="6915" max="6915" width="6.5703125" style="409" customWidth="1"/>
    <col min="6916" max="6916" width="9" style="409" customWidth="1"/>
    <col min="6917" max="6917" width="10.5703125" style="409" customWidth="1"/>
    <col min="6918" max="6918" width="14.7109375" style="409" customWidth="1"/>
    <col min="6919" max="6919" width="10.5703125" style="409" customWidth="1"/>
    <col min="6920" max="6920" width="15.140625" style="409" customWidth="1"/>
    <col min="6921" max="6921" width="12" style="409" customWidth="1"/>
    <col min="6922" max="6922" width="18.85546875" style="409" customWidth="1"/>
    <col min="6923" max="6923" width="9.5703125" style="409" customWidth="1"/>
    <col min="6924" max="6924" width="13.7109375" style="409" bestFit="1" customWidth="1"/>
    <col min="6925" max="7168" width="9.140625" style="409"/>
    <col min="7169" max="7169" width="4.42578125" style="409" customWidth="1"/>
    <col min="7170" max="7170" width="41.28515625" style="409" customWidth="1"/>
    <col min="7171" max="7171" width="6.5703125" style="409" customWidth="1"/>
    <col min="7172" max="7172" width="9" style="409" customWidth="1"/>
    <col min="7173" max="7173" width="10.5703125" style="409" customWidth="1"/>
    <col min="7174" max="7174" width="14.7109375" style="409" customWidth="1"/>
    <col min="7175" max="7175" width="10.5703125" style="409" customWidth="1"/>
    <col min="7176" max="7176" width="15.140625" style="409" customWidth="1"/>
    <col min="7177" max="7177" width="12" style="409" customWidth="1"/>
    <col min="7178" max="7178" width="18.85546875" style="409" customWidth="1"/>
    <col min="7179" max="7179" width="9.5703125" style="409" customWidth="1"/>
    <col min="7180" max="7180" width="13.7109375" style="409" bestFit="1" customWidth="1"/>
    <col min="7181" max="7424" width="9.140625" style="409"/>
    <col min="7425" max="7425" width="4.42578125" style="409" customWidth="1"/>
    <col min="7426" max="7426" width="41.28515625" style="409" customWidth="1"/>
    <col min="7427" max="7427" width="6.5703125" style="409" customWidth="1"/>
    <col min="7428" max="7428" width="9" style="409" customWidth="1"/>
    <col min="7429" max="7429" width="10.5703125" style="409" customWidth="1"/>
    <col min="7430" max="7430" width="14.7109375" style="409" customWidth="1"/>
    <col min="7431" max="7431" width="10.5703125" style="409" customWidth="1"/>
    <col min="7432" max="7432" width="15.140625" style="409" customWidth="1"/>
    <col min="7433" max="7433" width="12" style="409" customWidth="1"/>
    <col min="7434" max="7434" width="18.85546875" style="409" customWidth="1"/>
    <col min="7435" max="7435" width="9.5703125" style="409" customWidth="1"/>
    <col min="7436" max="7436" width="13.7109375" style="409" bestFit="1" customWidth="1"/>
    <col min="7437" max="7680" width="9.140625" style="409"/>
    <col min="7681" max="7681" width="4.42578125" style="409" customWidth="1"/>
    <col min="7682" max="7682" width="41.28515625" style="409" customWidth="1"/>
    <col min="7683" max="7683" width="6.5703125" style="409" customWidth="1"/>
    <col min="7684" max="7684" width="9" style="409" customWidth="1"/>
    <col min="7685" max="7685" width="10.5703125" style="409" customWidth="1"/>
    <col min="7686" max="7686" width="14.7109375" style="409" customWidth="1"/>
    <col min="7687" max="7687" width="10.5703125" style="409" customWidth="1"/>
    <col min="7688" max="7688" width="15.140625" style="409" customWidth="1"/>
    <col min="7689" max="7689" width="12" style="409" customWidth="1"/>
    <col min="7690" max="7690" width="18.85546875" style="409" customWidth="1"/>
    <col min="7691" max="7691" width="9.5703125" style="409" customWidth="1"/>
    <col min="7692" max="7692" width="13.7109375" style="409" bestFit="1" customWidth="1"/>
    <col min="7693" max="7936" width="9.140625" style="409"/>
    <col min="7937" max="7937" width="4.42578125" style="409" customWidth="1"/>
    <col min="7938" max="7938" width="41.28515625" style="409" customWidth="1"/>
    <col min="7939" max="7939" width="6.5703125" style="409" customWidth="1"/>
    <col min="7940" max="7940" width="9" style="409" customWidth="1"/>
    <col min="7941" max="7941" width="10.5703125" style="409" customWidth="1"/>
    <col min="7942" max="7942" width="14.7109375" style="409" customWidth="1"/>
    <col min="7943" max="7943" width="10.5703125" style="409" customWidth="1"/>
    <col min="7944" max="7944" width="15.140625" style="409" customWidth="1"/>
    <col min="7945" max="7945" width="12" style="409" customWidth="1"/>
    <col min="7946" max="7946" width="18.85546875" style="409" customWidth="1"/>
    <col min="7947" max="7947" width="9.5703125" style="409" customWidth="1"/>
    <col min="7948" max="7948" width="13.7109375" style="409" bestFit="1" customWidth="1"/>
    <col min="7949" max="8192" width="9.140625" style="409"/>
    <col min="8193" max="8193" width="4.42578125" style="409" customWidth="1"/>
    <col min="8194" max="8194" width="41.28515625" style="409" customWidth="1"/>
    <col min="8195" max="8195" width="6.5703125" style="409" customWidth="1"/>
    <col min="8196" max="8196" width="9" style="409" customWidth="1"/>
    <col min="8197" max="8197" width="10.5703125" style="409" customWidth="1"/>
    <col min="8198" max="8198" width="14.7109375" style="409" customWidth="1"/>
    <col min="8199" max="8199" width="10.5703125" style="409" customWidth="1"/>
    <col min="8200" max="8200" width="15.140625" style="409" customWidth="1"/>
    <col min="8201" max="8201" width="12" style="409" customWidth="1"/>
    <col min="8202" max="8202" width="18.85546875" style="409" customWidth="1"/>
    <col min="8203" max="8203" width="9.5703125" style="409" customWidth="1"/>
    <col min="8204" max="8204" width="13.7109375" style="409" bestFit="1" customWidth="1"/>
    <col min="8205" max="8448" width="9.140625" style="409"/>
    <col min="8449" max="8449" width="4.42578125" style="409" customWidth="1"/>
    <col min="8450" max="8450" width="41.28515625" style="409" customWidth="1"/>
    <col min="8451" max="8451" width="6.5703125" style="409" customWidth="1"/>
    <col min="8452" max="8452" width="9" style="409" customWidth="1"/>
    <col min="8453" max="8453" width="10.5703125" style="409" customWidth="1"/>
    <col min="8454" max="8454" width="14.7109375" style="409" customWidth="1"/>
    <col min="8455" max="8455" width="10.5703125" style="409" customWidth="1"/>
    <col min="8456" max="8456" width="15.140625" style="409" customWidth="1"/>
    <col min="8457" max="8457" width="12" style="409" customWidth="1"/>
    <col min="8458" max="8458" width="18.85546875" style="409" customWidth="1"/>
    <col min="8459" max="8459" width="9.5703125" style="409" customWidth="1"/>
    <col min="8460" max="8460" width="13.7109375" style="409" bestFit="1" customWidth="1"/>
    <col min="8461" max="8704" width="9.140625" style="409"/>
    <col min="8705" max="8705" width="4.42578125" style="409" customWidth="1"/>
    <col min="8706" max="8706" width="41.28515625" style="409" customWidth="1"/>
    <col min="8707" max="8707" width="6.5703125" style="409" customWidth="1"/>
    <col min="8708" max="8708" width="9" style="409" customWidth="1"/>
    <col min="8709" max="8709" width="10.5703125" style="409" customWidth="1"/>
    <col min="8710" max="8710" width="14.7109375" style="409" customWidth="1"/>
    <col min="8711" max="8711" width="10.5703125" style="409" customWidth="1"/>
    <col min="8712" max="8712" width="15.140625" style="409" customWidth="1"/>
    <col min="8713" max="8713" width="12" style="409" customWidth="1"/>
    <col min="8714" max="8714" width="18.85546875" style="409" customWidth="1"/>
    <col min="8715" max="8715" width="9.5703125" style="409" customWidth="1"/>
    <col min="8716" max="8716" width="13.7109375" style="409" bestFit="1" customWidth="1"/>
    <col min="8717" max="8960" width="9.140625" style="409"/>
    <col min="8961" max="8961" width="4.42578125" style="409" customWidth="1"/>
    <col min="8962" max="8962" width="41.28515625" style="409" customWidth="1"/>
    <col min="8963" max="8963" width="6.5703125" style="409" customWidth="1"/>
    <col min="8964" max="8964" width="9" style="409" customWidth="1"/>
    <col min="8965" max="8965" width="10.5703125" style="409" customWidth="1"/>
    <col min="8966" max="8966" width="14.7109375" style="409" customWidth="1"/>
    <col min="8967" max="8967" width="10.5703125" style="409" customWidth="1"/>
    <col min="8968" max="8968" width="15.140625" style="409" customWidth="1"/>
    <col min="8969" max="8969" width="12" style="409" customWidth="1"/>
    <col min="8970" max="8970" width="18.85546875" style="409" customWidth="1"/>
    <col min="8971" max="8971" width="9.5703125" style="409" customWidth="1"/>
    <col min="8972" max="8972" width="13.7109375" style="409" bestFit="1" customWidth="1"/>
    <col min="8973" max="9216" width="9.140625" style="409"/>
    <col min="9217" max="9217" width="4.42578125" style="409" customWidth="1"/>
    <col min="9218" max="9218" width="41.28515625" style="409" customWidth="1"/>
    <col min="9219" max="9219" width="6.5703125" style="409" customWidth="1"/>
    <col min="9220" max="9220" width="9" style="409" customWidth="1"/>
    <col min="9221" max="9221" width="10.5703125" style="409" customWidth="1"/>
    <col min="9222" max="9222" width="14.7109375" style="409" customWidth="1"/>
    <col min="9223" max="9223" width="10.5703125" style="409" customWidth="1"/>
    <col min="9224" max="9224" width="15.140625" style="409" customWidth="1"/>
    <col min="9225" max="9225" width="12" style="409" customWidth="1"/>
    <col min="9226" max="9226" width="18.85546875" style="409" customWidth="1"/>
    <col min="9227" max="9227" width="9.5703125" style="409" customWidth="1"/>
    <col min="9228" max="9228" width="13.7109375" style="409" bestFit="1" customWidth="1"/>
    <col min="9229" max="9472" width="9.140625" style="409"/>
    <col min="9473" max="9473" width="4.42578125" style="409" customWidth="1"/>
    <col min="9474" max="9474" width="41.28515625" style="409" customWidth="1"/>
    <col min="9475" max="9475" width="6.5703125" style="409" customWidth="1"/>
    <col min="9476" max="9476" width="9" style="409" customWidth="1"/>
    <col min="9477" max="9477" width="10.5703125" style="409" customWidth="1"/>
    <col min="9478" max="9478" width="14.7109375" style="409" customWidth="1"/>
    <col min="9479" max="9479" width="10.5703125" style="409" customWidth="1"/>
    <col min="9480" max="9480" width="15.140625" style="409" customWidth="1"/>
    <col min="9481" max="9481" width="12" style="409" customWidth="1"/>
    <col min="9482" max="9482" width="18.85546875" style="409" customWidth="1"/>
    <col min="9483" max="9483" width="9.5703125" style="409" customWidth="1"/>
    <col min="9484" max="9484" width="13.7109375" style="409" bestFit="1" customWidth="1"/>
    <col min="9485" max="9728" width="9.140625" style="409"/>
    <col min="9729" max="9729" width="4.42578125" style="409" customWidth="1"/>
    <col min="9730" max="9730" width="41.28515625" style="409" customWidth="1"/>
    <col min="9731" max="9731" width="6.5703125" style="409" customWidth="1"/>
    <col min="9732" max="9732" width="9" style="409" customWidth="1"/>
    <col min="9733" max="9733" width="10.5703125" style="409" customWidth="1"/>
    <col min="9734" max="9734" width="14.7109375" style="409" customWidth="1"/>
    <col min="9735" max="9735" width="10.5703125" style="409" customWidth="1"/>
    <col min="9736" max="9736" width="15.140625" style="409" customWidth="1"/>
    <col min="9737" max="9737" width="12" style="409" customWidth="1"/>
    <col min="9738" max="9738" width="18.85546875" style="409" customWidth="1"/>
    <col min="9739" max="9739" width="9.5703125" style="409" customWidth="1"/>
    <col min="9740" max="9740" width="13.7109375" style="409" bestFit="1" customWidth="1"/>
    <col min="9741" max="9984" width="9.140625" style="409"/>
    <col min="9985" max="9985" width="4.42578125" style="409" customWidth="1"/>
    <col min="9986" max="9986" width="41.28515625" style="409" customWidth="1"/>
    <col min="9987" max="9987" width="6.5703125" style="409" customWidth="1"/>
    <col min="9988" max="9988" width="9" style="409" customWidth="1"/>
    <col min="9989" max="9989" width="10.5703125" style="409" customWidth="1"/>
    <col min="9990" max="9990" width="14.7109375" style="409" customWidth="1"/>
    <col min="9991" max="9991" width="10.5703125" style="409" customWidth="1"/>
    <col min="9992" max="9992" width="15.140625" style="409" customWidth="1"/>
    <col min="9993" max="9993" width="12" style="409" customWidth="1"/>
    <col min="9994" max="9994" width="18.85546875" style="409" customWidth="1"/>
    <col min="9995" max="9995" width="9.5703125" style="409" customWidth="1"/>
    <col min="9996" max="9996" width="13.7109375" style="409" bestFit="1" customWidth="1"/>
    <col min="9997" max="10240" width="9.140625" style="409"/>
    <col min="10241" max="10241" width="4.42578125" style="409" customWidth="1"/>
    <col min="10242" max="10242" width="41.28515625" style="409" customWidth="1"/>
    <col min="10243" max="10243" width="6.5703125" style="409" customWidth="1"/>
    <col min="10244" max="10244" width="9" style="409" customWidth="1"/>
    <col min="10245" max="10245" width="10.5703125" style="409" customWidth="1"/>
    <col min="10246" max="10246" width="14.7109375" style="409" customWidth="1"/>
    <col min="10247" max="10247" width="10.5703125" style="409" customWidth="1"/>
    <col min="10248" max="10248" width="15.140625" style="409" customWidth="1"/>
    <col min="10249" max="10249" width="12" style="409" customWidth="1"/>
    <col min="10250" max="10250" width="18.85546875" style="409" customWidth="1"/>
    <col min="10251" max="10251" width="9.5703125" style="409" customWidth="1"/>
    <col min="10252" max="10252" width="13.7109375" style="409" bestFit="1" customWidth="1"/>
    <col min="10253" max="10496" width="9.140625" style="409"/>
    <col min="10497" max="10497" width="4.42578125" style="409" customWidth="1"/>
    <col min="10498" max="10498" width="41.28515625" style="409" customWidth="1"/>
    <col min="10499" max="10499" width="6.5703125" style="409" customWidth="1"/>
    <col min="10500" max="10500" width="9" style="409" customWidth="1"/>
    <col min="10501" max="10501" width="10.5703125" style="409" customWidth="1"/>
    <col min="10502" max="10502" width="14.7109375" style="409" customWidth="1"/>
    <col min="10503" max="10503" width="10.5703125" style="409" customWidth="1"/>
    <col min="10504" max="10504" width="15.140625" style="409" customWidth="1"/>
    <col min="10505" max="10505" width="12" style="409" customWidth="1"/>
    <col min="10506" max="10506" width="18.85546875" style="409" customWidth="1"/>
    <col min="10507" max="10507" width="9.5703125" style="409" customWidth="1"/>
    <col min="10508" max="10508" width="13.7109375" style="409" bestFit="1" customWidth="1"/>
    <col min="10509" max="10752" width="9.140625" style="409"/>
    <col min="10753" max="10753" width="4.42578125" style="409" customWidth="1"/>
    <col min="10754" max="10754" width="41.28515625" style="409" customWidth="1"/>
    <col min="10755" max="10755" width="6.5703125" style="409" customWidth="1"/>
    <col min="10756" max="10756" width="9" style="409" customWidth="1"/>
    <col min="10757" max="10757" width="10.5703125" style="409" customWidth="1"/>
    <col min="10758" max="10758" width="14.7109375" style="409" customWidth="1"/>
    <col min="10759" max="10759" width="10.5703125" style="409" customWidth="1"/>
    <col min="10760" max="10760" width="15.140625" style="409" customWidth="1"/>
    <col min="10761" max="10761" width="12" style="409" customWidth="1"/>
    <col min="10762" max="10762" width="18.85546875" style="409" customWidth="1"/>
    <col min="10763" max="10763" width="9.5703125" style="409" customWidth="1"/>
    <col min="10764" max="10764" width="13.7109375" style="409" bestFit="1" customWidth="1"/>
    <col min="10765" max="11008" width="9.140625" style="409"/>
    <col min="11009" max="11009" width="4.42578125" style="409" customWidth="1"/>
    <col min="11010" max="11010" width="41.28515625" style="409" customWidth="1"/>
    <col min="11011" max="11011" width="6.5703125" style="409" customWidth="1"/>
    <col min="11012" max="11012" width="9" style="409" customWidth="1"/>
    <col min="11013" max="11013" width="10.5703125" style="409" customWidth="1"/>
    <col min="11014" max="11014" width="14.7109375" style="409" customWidth="1"/>
    <col min="11015" max="11015" width="10.5703125" style="409" customWidth="1"/>
    <col min="11016" max="11016" width="15.140625" style="409" customWidth="1"/>
    <col min="11017" max="11017" width="12" style="409" customWidth="1"/>
    <col min="11018" max="11018" width="18.85546875" style="409" customWidth="1"/>
    <col min="11019" max="11019" width="9.5703125" style="409" customWidth="1"/>
    <col min="11020" max="11020" width="13.7109375" style="409" bestFit="1" customWidth="1"/>
    <col min="11021" max="11264" width="9.140625" style="409"/>
    <col min="11265" max="11265" width="4.42578125" style="409" customWidth="1"/>
    <col min="11266" max="11266" width="41.28515625" style="409" customWidth="1"/>
    <col min="11267" max="11267" width="6.5703125" style="409" customWidth="1"/>
    <col min="11268" max="11268" width="9" style="409" customWidth="1"/>
    <col min="11269" max="11269" width="10.5703125" style="409" customWidth="1"/>
    <col min="11270" max="11270" width="14.7109375" style="409" customWidth="1"/>
    <col min="11271" max="11271" width="10.5703125" style="409" customWidth="1"/>
    <col min="11272" max="11272" width="15.140625" style="409" customWidth="1"/>
    <col min="11273" max="11273" width="12" style="409" customWidth="1"/>
    <col min="11274" max="11274" width="18.85546875" style="409" customWidth="1"/>
    <col min="11275" max="11275" width="9.5703125" style="409" customWidth="1"/>
    <col min="11276" max="11276" width="13.7109375" style="409" bestFit="1" customWidth="1"/>
    <col min="11277" max="11520" width="9.140625" style="409"/>
    <col min="11521" max="11521" width="4.42578125" style="409" customWidth="1"/>
    <col min="11522" max="11522" width="41.28515625" style="409" customWidth="1"/>
    <col min="11523" max="11523" width="6.5703125" style="409" customWidth="1"/>
    <col min="11524" max="11524" width="9" style="409" customWidth="1"/>
    <col min="11525" max="11525" width="10.5703125" style="409" customWidth="1"/>
    <col min="11526" max="11526" width="14.7109375" style="409" customWidth="1"/>
    <col min="11527" max="11527" width="10.5703125" style="409" customWidth="1"/>
    <col min="11528" max="11528" width="15.140625" style="409" customWidth="1"/>
    <col min="11529" max="11529" width="12" style="409" customWidth="1"/>
    <col min="11530" max="11530" width="18.85546875" style="409" customWidth="1"/>
    <col min="11531" max="11531" width="9.5703125" style="409" customWidth="1"/>
    <col min="11532" max="11532" width="13.7109375" style="409" bestFit="1" customWidth="1"/>
    <col min="11533" max="11776" width="9.140625" style="409"/>
    <col min="11777" max="11777" width="4.42578125" style="409" customWidth="1"/>
    <col min="11778" max="11778" width="41.28515625" style="409" customWidth="1"/>
    <col min="11779" max="11779" width="6.5703125" style="409" customWidth="1"/>
    <col min="11780" max="11780" width="9" style="409" customWidth="1"/>
    <col min="11781" max="11781" width="10.5703125" style="409" customWidth="1"/>
    <col min="11782" max="11782" width="14.7109375" style="409" customWidth="1"/>
    <col min="11783" max="11783" width="10.5703125" style="409" customWidth="1"/>
    <col min="11784" max="11784" width="15.140625" style="409" customWidth="1"/>
    <col min="11785" max="11785" width="12" style="409" customWidth="1"/>
    <col min="11786" max="11786" width="18.85546875" style="409" customWidth="1"/>
    <col min="11787" max="11787" width="9.5703125" style="409" customWidth="1"/>
    <col min="11788" max="11788" width="13.7109375" style="409" bestFit="1" customWidth="1"/>
    <col min="11789" max="12032" width="9.140625" style="409"/>
    <col min="12033" max="12033" width="4.42578125" style="409" customWidth="1"/>
    <col min="12034" max="12034" width="41.28515625" style="409" customWidth="1"/>
    <col min="12035" max="12035" width="6.5703125" style="409" customWidth="1"/>
    <col min="12036" max="12036" width="9" style="409" customWidth="1"/>
    <col min="12037" max="12037" width="10.5703125" style="409" customWidth="1"/>
    <col min="12038" max="12038" width="14.7109375" style="409" customWidth="1"/>
    <col min="12039" max="12039" width="10.5703125" style="409" customWidth="1"/>
    <col min="12040" max="12040" width="15.140625" style="409" customWidth="1"/>
    <col min="12041" max="12041" width="12" style="409" customWidth="1"/>
    <col min="12042" max="12042" width="18.85546875" style="409" customWidth="1"/>
    <col min="12043" max="12043" width="9.5703125" style="409" customWidth="1"/>
    <col min="12044" max="12044" width="13.7109375" style="409" bestFit="1" customWidth="1"/>
    <col min="12045" max="12288" width="9.140625" style="409"/>
    <col min="12289" max="12289" width="4.42578125" style="409" customWidth="1"/>
    <col min="12290" max="12290" width="41.28515625" style="409" customWidth="1"/>
    <col min="12291" max="12291" width="6.5703125" style="409" customWidth="1"/>
    <col min="12292" max="12292" width="9" style="409" customWidth="1"/>
    <col min="12293" max="12293" width="10.5703125" style="409" customWidth="1"/>
    <col min="12294" max="12294" width="14.7109375" style="409" customWidth="1"/>
    <col min="12295" max="12295" width="10.5703125" style="409" customWidth="1"/>
    <col min="12296" max="12296" width="15.140625" style="409" customWidth="1"/>
    <col min="12297" max="12297" width="12" style="409" customWidth="1"/>
    <col min="12298" max="12298" width="18.85546875" style="409" customWidth="1"/>
    <col min="12299" max="12299" width="9.5703125" style="409" customWidth="1"/>
    <col min="12300" max="12300" width="13.7109375" style="409" bestFit="1" customWidth="1"/>
    <col min="12301" max="12544" width="9.140625" style="409"/>
    <col min="12545" max="12545" width="4.42578125" style="409" customWidth="1"/>
    <col min="12546" max="12546" width="41.28515625" style="409" customWidth="1"/>
    <col min="12547" max="12547" width="6.5703125" style="409" customWidth="1"/>
    <col min="12548" max="12548" width="9" style="409" customWidth="1"/>
    <col min="12549" max="12549" width="10.5703125" style="409" customWidth="1"/>
    <col min="12550" max="12550" width="14.7109375" style="409" customWidth="1"/>
    <col min="12551" max="12551" width="10.5703125" style="409" customWidth="1"/>
    <col min="12552" max="12552" width="15.140625" style="409" customWidth="1"/>
    <col min="12553" max="12553" width="12" style="409" customWidth="1"/>
    <col min="12554" max="12554" width="18.85546875" style="409" customWidth="1"/>
    <col min="12555" max="12555" width="9.5703125" style="409" customWidth="1"/>
    <col min="12556" max="12556" width="13.7109375" style="409" bestFit="1" customWidth="1"/>
    <col min="12557" max="12800" width="9.140625" style="409"/>
    <col min="12801" max="12801" width="4.42578125" style="409" customWidth="1"/>
    <col min="12802" max="12802" width="41.28515625" style="409" customWidth="1"/>
    <col min="12803" max="12803" width="6.5703125" style="409" customWidth="1"/>
    <col min="12804" max="12804" width="9" style="409" customWidth="1"/>
    <col min="12805" max="12805" width="10.5703125" style="409" customWidth="1"/>
    <col min="12806" max="12806" width="14.7109375" style="409" customWidth="1"/>
    <col min="12807" max="12807" width="10.5703125" style="409" customWidth="1"/>
    <col min="12808" max="12808" width="15.140625" style="409" customWidth="1"/>
    <col min="12809" max="12809" width="12" style="409" customWidth="1"/>
    <col min="12810" max="12810" width="18.85546875" style="409" customWidth="1"/>
    <col min="12811" max="12811" width="9.5703125" style="409" customWidth="1"/>
    <col min="12812" max="12812" width="13.7109375" style="409" bestFit="1" customWidth="1"/>
    <col min="12813" max="13056" width="9.140625" style="409"/>
    <col min="13057" max="13057" width="4.42578125" style="409" customWidth="1"/>
    <col min="13058" max="13058" width="41.28515625" style="409" customWidth="1"/>
    <col min="13059" max="13059" width="6.5703125" style="409" customWidth="1"/>
    <col min="13060" max="13060" width="9" style="409" customWidth="1"/>
    <col min="13061" max="13061" width="10.5703125" style="409" customWidth="1"/>
    <col min="13062" max="13062" width="14.7109375" style="409" customWidth="1"/>
    <col min="13063" max="13063" width="10.5703125" style="409" customWidth="1"/>
    <col min="13064" max="13064" width="15.140625" style="409" customWidth="1"/>
    <col min="13065" max="13065" width="12" style="409" customWidth="1"/>
    <col min="13066" max="13066" width="18.85546875" style="409" customWidth="1"/>
    <col min="13067" max="13067" width="9.5703125" style="409" customWidth="1"/>
    <col min="13068" max="13068" width="13.7109375" style="409" bestFit="1" customWidth="1"/>
    <col min="13069" max="13312" width="9.140625" style="409"/>
    <col min="13313" max="13313" width="4.42578125" style="409" customWidth="1"/>
    <col min="13314" max="13314" width="41.28515625" style="409" customWidth="1"/>
    <col min="13315" max="13315" width="6.5703125" style="409" customWidth="1"/>
    <col min="13316" max="13316" width="9" style="409" customWidth="1"/>
    <col min="13317" max="13317" width="10.5703125" style="409" customWidth="1"/>
    <col min="13318" max="13318" width="14.7109375" style="409" customWidth="1"/>
    <col min="13319" max="13319" width="10.5703125" style="409" customWidth="1"/>
    <col min="13320" max="13320" width="15.140625" style="409" customWidth="1"/>
    <col min="13321" max="13321" width="12" style="409" customWidth="1"/>
    <col min="13322" max="13322" width="18.85546875" style="409" customWidth="1"/>
    <col min="13323" max="13323" width="9.5703125" style="409" customWidth="1"/>
    <col min="13324" max="13324" width="13.7109375" style="409" bestFit="1" customWidth="1"/>
    <col min="13325" max="13568" width="9.140625" style="409"/>
    <col min="13569" max="13569" width="4.42578125" style="409" customWidth="1"/>
    <col min="13570" max="13570" width="41.28515625" style="409" customWidth="1"/>
    <col min="13571" max="13571" width="6.5703125" style="409" customWidth="1"/>
    <col min="13572" max="13572" width="9" style="409" customWidth="1"/>
    <col min="13573" max="13573" width="10.5703125" style="409" customWidth="1"/>
    <col min="13574" max="13574" width="14.7109375" style="409" customWidth="1"/>
    <col min="13575" max="13575" width="10.5703125" style="409" customWidth="1"/>
    <col min="13576" max="13576" width="15.140625" style="409" customWidth="1"/>
    <col min="13577" max="13577" width="12" style="409" customWidth="1"/>
    <col min="13578" max="13578" width="18.85546875" style="409" customWidth="1"/>
    <col min="13579" max="13579" width="9.5703125" style="409" customWidth="1"/>
    <col min="13580" max="13580" width="13.7109375" style="409" bestFit="1" customWidth="1"/>
    <col min="13581" max="13824" width="9.140625" style="409"/>
    <col min="13825" max="13825" width="4.42578125" style="409" customWidth="1"/>
    <col min="13826" max="13826" width="41.28515625" style="409" customWidth="1"/>
    <col min="13827" max="13827" width="6.5703125" style="409" customWidth="1"/>
    <col min="13828" max="13828" width="9" style="409" customWidth="1"/>
    <col min="13829" max="13829" width="10.5703125" style="409" customWidth="1"/>
    <col min="13830" max="13830" width="14.7109375" style="409" customWidth="1"/>
    <col min="13831" max="13831" width="10.5703125" style="409" customWidth="1"/>
    <col min="13832" max="13832" width="15.140625" style="409" customWidth="1"/>
    <col min="13833" max="13833" width="12" style="409" customWidth="1"/>
    <col min="13834" max="13834" width="18.85546875" style="409" customWidth="1"/>
    <col min="13835" max="13835" width="9.5703125" style="409" customWidth="1"/>
    <col min="13836" max="13836" width="13.7109375" style="409" bestFit="1" customWidth="1"/>
    <col min="13837" max="14080" width="9.140625" style="409"/>
    <col min="14081" max="14081" width="4.42578125" style="409" customWidth="1"/>
    <col min="14082" max="14082" width="41.28515625" style="409" customWidth="1"/>
    <col min="14083" max="14083" width="6.5703125" style="409" customWidth="1"/>
    <col min="14084" max="14084" width="9" style="409" customWidth="1"/>
    <col min="14085" max="14085" width="10.5703125" style="409" customWidth="1"/>
    <col min="14086" max="14086" width="14.7109375" style="409" customWidth="1"/>
    <col min="14087" max="14087" width="10.5703125" style="409" customWidth="1"/>
    <col min="14088" max="14088" width="15.140625" style="409" customWidth="1"/>
    <col min="14089" max="14089" width="12" style="409" customWidth="1"/>
    <col min="14090" max="14090" width="18.85546875" style="409" customWidth="1"/>
    <col min="14091" max="14091" width="9.5703125" style="409" customWidth="1"/>
    <col min="14092" max="14092" width="13.7109375" style="409" bestFit="1" customWidth="1"/>
    <col min="14093" max="14336" width="9.140625" style="409"/>
    <col min="14337" max="14337" width="4.42578125" style="409" customWidth="1"/>
    <col min="14338" max="14338" width="41.28515625" style="409" customWidth="1"/>
    <col min="14339" max="14339" width="6.5703125" style="409" customWidth="1"/>
    <col min="14340" max="14340" width="9" style="409" customWidth="1"/>
    <col min="14341" max="14341" width="10.5703125" style="409" customWidth="1"/>
    <col min="14342" max="14342" width="14.7109375" style="409" customWidth="1"/>
    <col min="14343" max="14343" width="10.5703125" style="409" customWidth="1"/>
    <col min="14344" max="14344" width="15.140625" style="409" customWidth="1"/>
    <col min="14345" max="14345" width="12" style="409" customWidth="1"/>
    <col min="14346" max="14346" width="18.85546875" style="409" customWidth="1"/>
    <col min="14347" max="14347" width="9.5703125" style="409" customWidth="1"/>
    <col min="14348" max="14348" width="13.7109375" style="409" bestFit="1" customWidth="1"/>
    <col min="14349" max="14592" width="9.140625" style="409"/>
    <col min="14593" max="14593" width="4.42578125" style="409" customWidth="1"/>
    <col min="14594" max="14594" width="41.28515625" style="409" customWidth="1"/>
    <col min="14595" max="14595" width="6.5703125" style="409" customWidth="1"/>
    <col min="14596" max="14596" width="9" style="409" customWidth="1"/>
    <col min="14597" max="14597" width="10.5703125" style="409" customWidth="1"/>
    <col min="14598" max="14598" width="14.7109375" style="409" customWidth="1"/>
    <col min="14599" max="14599" width="10.5703125" style="409" customWidth="1"/>
    <col min="14600" max="14600" width="15.140625" style="409" customWidth="1"/>
    <col min="14601" max="14601" width="12" style="409" customWidth="1"/>
    <col min="14602" max="14602" width="18.85546875" style="409" customWidth="1"/>
    <col min="14603" max="14603" width="9.5703125" style="409" customWidth="1"/>
    <col min="14604" max="14604" width="13.7109375" style="409" bestFit="1" customWidth="1"/>
    <col min="14605" max="14848" width="9.140625" style="409"/>
    <col min="14849" max="14849" width="4.42578125" style="409" customWidth="1"/>
    <col min="14850" max="14850" width="41.28515625" style="409" customWidth="1"/>
    <col min="14851" max="14851" width="6.5703125" style="409" customWidth="1"/>
    <col min="14852" max="14852" width="9" style="409" customWidth="1"/>
    <col min="14853" max="14853" width="10.5703125" style="409" customWidth="1"/>
    <col min="14854" max="14854" width="14.7109375" style="409" customWidth="1"/>
    <col min="14855" max="14855" width="10.5703125" style="409" customWidth="1"/>
    <col min="14856" max="14856" width="15.140625" style="409" customWidth="1"/>
    <col min="14857" max="14857" width="12" style="409" customWidth="1"/>
    <col min="14858" max="14858" width="18.85546875" style="409" customWidth="1"/>
    <col min="14859" max="14859" width="9.5703125" style="409" customWidth="1"/>
    <col min="14860" max="14860" width="13.7109375" style="409" bestFit="1" customWidth="1"/>
    <col min="14861" max="15104" width="9.140625" style="409"/>
    <col min="15105" max="15105" width="4.42578125" style="409" customWidth="1"/>
    <col min="15106" max="15106" width="41.28515625" style="409" customWidth="1"/>
    <col min="15107" max="15107" width="6.5703125" style="409" customWidth="1"/>
    <col min="15108" max="15108" width="9" style="409" customWidth="1"/>
    <col min="15109" max="15109" width="10.5703125" style="409" customWidth="1"/>
    <col min="15110" max="15110" width="14.7109375" style="409" customWidth="1"/>
    <col min="15111" max="15111" width="10.5703125" style="409" customWidth="1"/>
    <col min="15112" max="15112" width="15.140625" style="409" customWidth="1"/>
    <col min="15113" max="15113" width="12" style="409" customWidth="1"/>
    <col min="15114" max="15114" width="18.85546875" style="409" customWidth="1"/>
    <col min="15115" max="15115" width="9.5703125" style="409" customWidth="1"/>
    <col min="15116" max="15116" width="13.7109375" style="409" bestFit="1" customWidth="1"/>
    <col min="15117" max="15360" width="9.140625" style="409"/>
    <col min="15361" max="15361" width="4.42578125" style="409" customWidth="1"/>
    <col min="15362" max="15362" width="41.28515625" style="409" customWidth="1"/>
    <col min="15363" max="15363" width="6.5703125" style="409" customWidth="1"/>
    <col min="15364" max="15364" width="9" style="409" customWidth="1"/>
    <col min="15365" max="15365" width="10.5703125" style="409" customWidth="1"/>
    <col min="15366" max="15366" width="14.7109375" style="409" customWidth="1"/>
    <col min="15367" max="15367" width="10.5703125" style="409" customWidth="1"/>
    <col min="15368" max="15368" width="15.140625" style="409" customWidth="1"/>
    <col min="15369" max="15369" width="12" style="409" customWidth="1"/>
    <col min="15370" max="15370" width="18.85546875" style="409" customWidth="1"/>
    <col min="15371" max="15371" width="9.5703125" style="409" customWidth="1"/>
    <col min="15372" max="15372" width="13.7109375" style="409" bestFit="1" customWidth="1"/>
    <col min="15373" max="15616" width="9.140625" style="409"/>
    <col min="15617" max="15617" width="4.42578125" style="409" customWidth="1"/>
    <col min="15618" max="15618" width="41.28515625" style="409" customWidth="1"/>
    <col min="15619" max="15619" width="6.5703125" style="409" customWidth="1"/>
    <col min="15620" max="15620" width="9" style="409" customWidth="1"/>
    <col min="15621" max="15621" width="10.5703125" style="409" customWidth="1"/>
    <col min="15622" max="15622" width="14.7109375" style="409" customWidth="1"/>
    <col min="15623" max="15623" width="10.5703125" style="409" customWidth="1"/>
    <col min="15624" max="15624" width="15.140625" style="409" customWidth="1"/>
    <col min="15625" max="15625" width="12" style="409" customWidth="1"/>
    <col min="15626" max="15626" width="18.85546875" style="409" customWidth="1"/>
    <col min="15627" max="15627" width="9.5703125" style="409" customWidth="1"/>
    <col min="15628" max="15628" width="13.7109375" style="409" bestFit="1" customWidth="1"/>
    <col min="15629" max="15872" width="9.140625" style="409"/>
    <col min="15873" max="15873" width="4.42578125" style="409" customWidth="1"/>
    <col min="15874" max="15874" width="41.28515625" style="409" customWidth="1"/>
    <col min="15875" max="15875" width="6.5703125" style="409" customWidth="1"/>
    <col min="15876" max="15876" width="9" style="409" customWidth="1"/>
    <col min="15877" max="15877" width="10.5703125" style="409" customWidth="1"/>
    <col min="15878" max="15878" width="14.7109375" style="409" customWidth="1"/>
    <col min="15879" max="15879" width="10.5703125" style="409" customWidth="1"/>
    <col min="15880" max="15880" width="15.140625" style="409" customWidth="1"/>
    <col min="15881" max="15881" width="12" style="409" customWidth="1"/>
    <col min="15882" max="15882" width="18.85546875" style="409" customWidth="1"/>
    <col min="15883" max="15883" width="9.5703125" style="409" customWidth="1"/>
    <col min="15884" max="15884" width="13.7109375" style="409" bestFit="1" customWidth="1"/>
    <col min="15885" max="16128" width="9.140625" style="409"/>
    <col min="16129" max="16129" width="4.42578125" style="409" customWidth="1"/>
    <col min="16130" max="16130" width="41.28515625" style="409" customWidth="1"/>
    <col min="16131" max="16131" width="6.5703125" style="409" customWidth="1"/>
    <col min="16132" max="16132" width="9" style="409" customWidth="1"/>
    <col min="16133" max="16133" width="10.5703125" style="409" customWidth="1"/>
    <col min="16134" max="16134" width="14.7109375" style="409" customWidth="1"/>
    <col min="16135" max="16135" width="10.5703125" style="409" customWidth="1"/>
    <col min="16136" max="16136" width="15.140625" style="409" customWidth="1"/>
    <col min="16137" max="16137" width="12" style="409" customWidth="1"/>
    <col min="16138" max="16138" width="18.85546875" style="409" customWidth="1"/>
    <col min="16139" max="16139" width="9.5703125" style="409" customWidth="1"/>
    <col min="16140" max="16140" width="13.7109375" style="409" bestFit="1" customWidth="1"/>
    <col min="16141" max="16384" width="9.140625" style="409"/>
  </cols>
  <sheetData>
    <row r="2" spans="1:11">
      <c r="I2" s="432" t="s">
        <v>438</v>
      </c>
      <c r="J2" s="432"/>
    </row>
    <row r="3" spans="1:11">
      <c r="B3" s="434" t="s">
        <v>489</v>
      </c>
      <c r="C3" s="434"/>
      <c r="D3" s="434"/>
      <c r="E3" s="434"/>
      <c r="F3" s="434"/>
      <c r="G3" s="434"/>
      <c r="H3" s="434"/>
      <c r="I3" s="434"/>
      <c r="J3" s="434"/>
    </row>
    <row r="4" spans="1:11" s="408" customFormat="1" ht="27" customHeight="1">
      <c r="A4" s="407"/>
      <c r="B4" s="431" t="s">
        <v>449</v>
      </c>
      <c r="C4" s="431"/>
      <c r="D4" s="431"/>
      <c r="E4" s="431"/>
      <c r="F4" s="431"/>
      <c r="G4" s="431"/>
      <c r="H4" s="431"/>
      <c r="I4" s="431"/>
      <c r="J4" s="431"/>
    </row>
    <row r="5" spans="1:11" ht="15.75" customHeight="1">
      <c r="A5" s="661" t="s">
        <v>413</v>
      </c>
      <c r="B5" s="662" t="s">
        <v>414</v>
      </c>
      <c r="C5" s="662" t="s">
        <v>415</v>
      </c>
      <c r="D5" s="663" t="s">
        <v>10</v>
      </c>
      <c r="E5" s="664" t="s">
        <v>11</v>
      </c>
      <c r="F5" s="664"/>
      <c r="G5" s="665" t="s">
        <v>12</v>
      </c>
      <c r="H5" s="665"/>
      <c r="I5" s="662" t="s">
        <v>416</v>
      </c>
      <c r="J5" s="662" t="s">
        <v>417</v>
      </c>
    </row>
    <row r="6" spans="1:11" ht="15.75" customHeight="1">
      <c r="A6" s="661"/>
      <c r="B6" s="662"/>
      <c r="C6" s="662"/>
      <c r="D6" s="663"/>
      <c r="E6" s="666" t="s">
        <v>450</v>
      </c>
      <c r="F6" s="666" t="s">
        <v>16</v>
      </c>
      <c r="G6" s="666" t="s">
        <v>450</v>
      </c>
      <c r="H6" s="666" t="s">
        <v>16</v>
      </c>
      <c r="I6" s="662"/>
      <c r="J6" s="662"/>
    </row>
    <row r="7" spans="1:11" s="410" customFormat="1" ht="33" customHeight="1">
      <c r="A7" s="667">
        <v>1</v>
      </c>
      <c r="B7" s="668">
        <v>2</v>
      </c>
      <c r="C7" s="669">
        <v>3</v>
      </c>
      <c r="D7" s="670">
        <v>4</v>
      </c>
      <c r="E7" s="671">
        <v>5</v>
      </c>
      <c r="F7" s="672">
        <v>6</v>
      </c>
      <c r="G7" s="672">
        <v>7</v>
      </c>
      <c r="H7" s="673">
        <v>8</v>
      </c>
      <c r="I7" s="673">
        <v>9</v>
      </c>
      <c r="J7" s="673">
        <v>10</v>
      </c>
    </row>
    <row r="8" spans="1:11" s="410" customFormat="1">
      <c r="A8" s="674"/>
      <c r="B8" s="674"/>
      <c r="C8" s="675"/>
      <c r="D8" s="676"/>
      <c r="E8" s="676"/>
      <c r="F8" s="676"/>
      <c r="G8" s="676"/>
      <c r="H8" s="676"/>
      <c r="I8" s="675"/>
      <c r="J8" s="675"/>
    </row>
    <row r="9" spans="1:11" s="412" customFormat="1" ht="16.5" customHeight="1">
      <c r="A9" s="677">
        <v>1</v>
      </c>
      <c r="B9" s="678" t="s">
        <v>418</v>
      </c>
      <c r="C9" s="678"/>
      <c r="D9" s="678"/>
      <c r="E9" s="678"/>
      <c r="F9" s="678"/>
      <c r="G9" s="678"/>
      <c r="H9" s="678"/>
      <c r="I9" s="678"/>
      <c r="J9" s="678"/>
      <c r="K9" s="411"/>
    </row>
    <row r="10" spans="1:11" s="412" customFormat="1">
      <c r="A10" s="679"/>
      <c r="B10" s="680"/>
      <c r="C10" s="415"/>
      <c r="D10" s="681"/>
      <c r="E10" s="681"/>
      <c r="F10" s="681"/>
      <c r="G10" s="681"/>
      <c r="H10" s="681"/>
      <c r="I10" s="681"/>
      <c r="J10" s="682"/>
      <c r="K10" s="411"/>
    </row>
    <row r="11" spans="1:11" s="412" customFormat="1">
      <c r="A11" s="679"/>
      <c r="B11" s="683" t="s">
        <v>451</v>
      </c>
      <c r="C11" s="415"/>
      <c r="D11" s="681"/>
      <c r="E11" s="681"/>
      <c r="F11" s="681"/>
      <c r="G11" s="681"/>
      <c r="H11" s="681"/>
      <c r="I11" s="681"/>
      <c r="J11" s="682"/>
      <c r="K11" s="411"/>
    </row>
    <row r="12" spans="1:11" s="412" customFormat="1">
      <c r="A12" s="679"/>
      <c r="B12" s="680"/>
      <c r="C12" s="415"/>
      <c r="D12" s="681"/>
      <c r="E12" s="681"/>
      <c r="F12" s="681"/>
      <c r="G12" s="681"/>
      <c r="H12" s="681"/>
      <c r="I12" s="681"/>
      <c r="J12" s="682"/>
      <c r="K12" s="411"/>
    </row>
    <row r="13" spans="1:11" s="412" customFormat="1" ht="105">
      <c r="A13" s="684">
        <v>1</v>
      </c>
      <c r="B13" s="685" t="s">
        <v>452</v>
      </c>
      <c r="C13" s="686"/>
      <c r="D13" s="687"/>
      <c r="E13" s="687"/>
      <c r="F13" s="687"/>
      <c r="G13" s="687"/>
      <c r="H13" s="687"/>
      <c r="I13" s="688"/>
      <c r="J13" s="689"/>
      <c r="K13" s="411"/>
    </row>
    <row r="14" spans="1:11" s="412" customFormat="1">
      <c r="A14" s="690"/>
      <c r="B14" s="691" t="s">
        <v>419</v>
      </c>
      <c r="C14" s="692" t="s">
        <v>6</v>
      </c>
      <c r="D14" s="693">
        <v>380</v>
      </c>
      <c r="E14" s="694"/>
      <c r="F14" s="694"/>
      <c r="G14" s="694"/>
      <c r="H14" s="694"/>
      <c r="I14" s="694"/>
      <c r="J14" s="694"/>
      <c r="K14" s="411"/>
    </row>
    <row r="15" spans="1:11" s="412" customFormat="1">
      <c r="A15" s="679"/>
      <c r="B15" s="695"/>
      <c r="C15" s="696"/>
      <c r="D15" s="681"/>
      <c r="E15" s="681"/>
      <c r="F15" s="681"/>
      <c r="G15" s="681"/>
      <c r="H15" s="681"/>
      <c r="I15" s="682"/>
      <c r="J15" s="682"/>
      <c r="K15" s="411"/>
    </row>
    <row r="16" spans="1:11" s="412" customFormat="1" ht="61.5" customHeight="1">
      <c r="A16" s="697">
        <v>2</v>
      </c>
      <c r="B16" s="698" t="s">
        <v>453</v>
      </c>
      <c r="C16" s="417"/>
      <c r="D16" s="699"/>
      <c r="E16" s="699"/>
      <c r="F16" s="699"/>
      <c r="G16" s="699"/>
      <c r="H16" s="699"/>
      <c r="I16" s="700"/>
      <c r="J16" s="700"/>
      <c r="K16" s="414"/>
    </row>
    <row r="17" spans="1:11">
      <c r="A17" s="690"/>
      <c r="B17" s="701" t="s">
        <v>420</v>
      </c>
      <c r="C17" s="702" t="s">
        <v>18</v>
      </c>
      <c r="D17" s="703">
        <v>634</v>
      </c>
      <c r="E17" s="694"/>
      <c r="F17" s="694"/>
      <c r="G17" s="694"/>
      <c r="H17" s="694"/>
      <c r="I17" s="704"/>
      <c r="J17" s="694"/>
      <c r="K17" s="409" t="s">
        <v>427</v>
      </c>
    </row>
    <row r="18" spans="1:11">
      <c r="A18" s="679"/>
      <c r="B18" s="416"/>
      <c r="C18" s="417"/>
      <c r="D18" s="705"/>
      <c r="E18" s="705"/>
      <c r="F18" s="705"/>
      <c r="G18" s="705"/>
      <c r="H18" s="705"/>
      <c r="I18" s="700"/>
      <c r="J18" s="700"/>
    </row>
    <row r="19" spans="1:11" ht="75">
      <c r="A19" s="697">
        <v>3</v>
      </c>
      <c r="B19" s="706" t="s">
        <v>454</v>
      </c>
      <c r="C19" s="417"/>
      <c r="D19" s="707"/>
      <c r="E19" s="707"/>
      <c r="F19" s="707"/>
      <c r="G19" s="707"/>
      <c r="H19" s="707"/>
      <c r="I19" s="700"/>
      <c r="J19" s="700"/>
    </row>
    <row r="20" spans="1:11">
      <c r="A20" s="690"/>
      <c r="B20" s="708" t="s">
        <v>420</v>
      </c>
      <c r="C20" s="709" t="s">
        <v>18</v>
      </c>
      <c r="D20" s="710">
        <v>40</v>
      </c>
      <c r="E20" s="694"/>
      <c r="F20" s="694"/>
      <c r="G20" s="694"/>
      <c r="H20" s="694"/>
      <c r="I20" s="694"/>
      <c r="J20" s="694"/>
    </row>
    <row r="21" spans="1:11">
      <c r="A21" s="417"/>
      <c r="B21" s="711"/>
      <c r="C21" s="417"/>
      <c r="D21" s="712"/>
      <c r="E21" s="712"/>
      <c r="F21" s="712"/>
      <c r="G21" s="712"/>
      <c r="H21" s="712"/>
      <c r="I21" s="700"/>
      <c r="J21" s="700"/>
    </row>
    <row r="22" spans="1:11" ht="75">
      <c r="A22" s="697">
        <v>4</v>
      </c>
      <c r="B22" s="706" t="s">
        <v>455</v>
      </c>
      <c r="C22" s="417"/>
      <c r="D22" s="713"/>
      <c r="E22" s="713"/>
      <c r="F22" s="713"/>
      <c r="G22" s="713"/>
      <c r="H22" s="713"/>
      <c r="I22" s="415"/>
      <c r="J22" s="415"/>
    </row>
    <row r="23" spans="1:11" ht="15.75" customHeight="1">
      <c r="A23" s="690"/>
      <c r="B23" s="708" t="s">
        <v>524</v>
      </c>
      <c r="C23" s="709" t="s">
        <v>525</v>
      </c>
      <c r="D23" s="710">
        <v>230</v>
      </c>
      <c r="E23" s="694"/>
      <c r="F23" s="694"/>
      <c r="G23" s="694"/>
      <c r="H23" s="694"/>
      <c r="I23" s="694"/>
      <c r="J23" s="694"/>
    </row>
    <row r="24" spans="1:11">
      <c r="A24" s="417"/>
      <c r="B24" s="714"/>
      <c r="C24" s="417"/>
      <c r="D24" s="705"/>
      <c r="E24" s="705"/>
      <c r="F24" s="705"/>
      <c r="G24" s="705"/>
      <c r="H24" s="705"/>
      <c r="I24" s="700"/>
      <c r="J24" s="700"/>
    </row>
    <row r="25" spans="1:11" ht="90">
      <c r="A25" s="697">
        <v>5</v>
      </c>
      <c r="B25" s="715" t="s">
        <v>456</v>
      </c>
      <c r="C25" s="716"/>
      <c r="D25" s="717"/>
      <c r="E25" s="329"/>
      <c r="F25" s="329"/>
      <c r="G25" s="329"/>
      <c r="H25" s="329"/>
      <c r="I25" s="329"/>
      <c r="J25" s="329"/>
    </row>
    <row r="26" spans="1:11" ht="17.25">
      <c r="A26" s="690"/>
      <c r="B26" s="718" t="s">
        <v>524</v>
      </c>
      <c r="C26" s="709" t="s">
        <v>525</v>
      </c>
      <c r="D26" s="719">
        <v>240</v>
      </c>
      <c r="E26" s="720"/>
      <c r="F26" s="720"/>
      <c r="G26" s="720"/>
      <c r="H26" s="720"/>
      <c r="I26" s="720"/>
      <c r="J26" s="720"/>
    </row>
    <row r="27" spans="1:11">
      <c r="A27" s="417"/>
      <c r="B27" s="714"/>
      <c r="C27" s="417"/>
      <c r="D27" s="705"/>
      <c r="E27" s="705"/>
      <c r="F27" s="705"/>
      <c r="G27" s="705"/>
      <c r="H27" s="705"/>
      <c r="I27" s="700"/>
      <c r="J27" s="700"/>
    </row>
    <row r="28" spans="1:11" ht="156.75" customHeight="1">
      <c r="A28" s="697">
        <v>6</v>
      </c>
      <c r="B28" s="715" t="s">
        <v>526</v>
      </c>
      <c r="C28" s="417"/>
      <c r="D28" s="713"/>
      <c r="E28" s="713"/>
      <c r="F28" s="713"/>
      <c r="G28" s="713"/>
      <c r="H28" s="713"/>
      <c r="I28" s="700"/>
      <c r="J28" s="700"/>
    </row>
    <row r="29" spans="1:11" ht="15.75" customHeight="1">
      <c r="A29" s="690"/>
      <c r="B29" s="718" t="s">
        <v>524</v>
      </c>
      <c r="C29" s="709" t="s">
        <v>525</v>
      </c>
      <c r="D29" s="719">
        <v>9.4</v>
      </c>
      <c r="E29" s="720"/>
      <c r="F29" s="720"/>
      <c r="G29" s="720"/>
      <c r="H29" s="720"/>
      <c r="I29" s="720"/>
      <c r="J29" s="720"/>
    </row>
    <row r="30" spans="1:11">
      <c r="A30" s="417"/>
      <c r="B30" s="416"/>
      <c r="C30" s="417"/>
      <c r="D30" s="705"/>
      <c r="E30" s="705"/>
      <c r="F30" s="705"/>
      <c r="G30" s="705"/>
      <c r="H30" s="705"/>
      <c r="I30" s="700"/>
      <c r="J30" s="700"/>
    </row>
    <row r="31" spans="1:11" ht="150">
      <c r="A31" s="697">
        <v>7</v>
      </c>
      <c r="B31" s="715" t="s">
        <v>457</v>
      </c>
      <c r="C31" s="417"/>
      <c r="D31" s="705"/>
      <c r="E31" s="705"/>
      <c r="F31" s="705"/>
      <c r="G31" s="705"/>
      <c r="H31" s="705"/>
      <c r="I31" s="700"/>
      <c r="J31" s="700"/>
    </row>
    <row r="32" spans="1:11" ht="17.25">
      <c r="A32" s="417"/>
      <c r="B32" s="718" t="s">
        <v>524</v>
      </c>
      <c r="C32" s="709" t="s">
        <v>525</v>
      </c>
      <c r="D32" s="719">
        <v>17.7</v>
      </c>
      <c r="E32" s="720"/>
      <c r="F32" s="720"/>
      <c r="G32" s="720"/>
      <c r="H32" s="720"/>
      <c r="I32" s="720"/>
      <c r="J32" s="720"/>
    </row>
    <row r="33" spans="1:10">
      <c r="A33" s="417"/>
      <c r="B33" s="416"/>
      <c r="C33" s="417"/>
      <c r="D33" s="705"/>
      <c r="E33" s="705"/>
      <c r="F33" s="705"/>
      <c r="G33" s="705"/>
      <c r="H33" s="705"/>
      <c r="I33" s="700"/>
      <c r="J33" s="700"/>
    </row>
    <row r="34" spans="1:10" ht="60">
      <c r="A34" s="697">
        <v>8</v>
      </c>
      <c r="B34" s="721" t="s">
        <v>458</v>
      </c>
      <c r="C34" s="415"/>
      <c r="D34" s="712"/>
      <c r="E34" s="712"/>
      <c r="F34" s="712"/>
      <c r="G34" s="712"/>
      <c r="H34" s="712"/>
      <c r="I34" s="700"/>
      <c r="J34" s="700"/>
    </row>
    <row r="35" spans="1:10" ht="15.75" customHeight="1">
      <c r="A35" s="690"/>
      <c r="B35" s="708" t="s">
        <v>527</v>
      </c>
      <c r="C35" s="709" t="s">
        <v>528</v>
      </c>
      <c r="D35" s="710">
        <v>5</v>
      </c>
      <c r="E35" s="694"/>
      <c r="F35" s="694"/>
      <c r="G35" s="694"/>
      <c r="H35" s="694"/>
      <c r="I35" s="694"/>
      <c r="J35" s="694"/>
    </row>
    <row r="36" spans="1:10">
      <c r="A36" s="417"/>
      <c r="B36" s="416"/>
      <c r="C36" s="417"/>
      <c r="D36" s="705"/>
      <c r="E36" s="722"/>
      <c r="F36" s="722"/>
      <c r="G36" s="722"/>
      <c r="H36" s="722"/>
      <c r="I36" s="722"/>
      <c r="J36" s="722"/>
    </row>
    <row r="37" spans="1:10" ht="150.75" customHeight="1">
      <c r="A37" s="697">
        <v>9</v>
      </c>
      <c r="B37" s="723" t="s">
        <v>459</v>
      </c>
      <c r="C37" s="417"/>
      <c r="D37" s="713"/>
      <c r="E37" s="713"/>
      <c r="F37" s="713"/>
      <c r="G37" s="713"/>
      <c r="H37" s="713"/>
      <c r="I37" s="700"/>
      <c r="J37" s="700"/>
    </row>
    <row r="38" spans="1:10">
      <c r="A38" s="690"/>
      <c r="B38" s="724" t="s">
        <v>421</v>
      </c>
      <c r="C38" s="709" t="s">
        <v>7</v>
      </c>
      <c r="D38" s="725">
        <v>20</v>
      </c>
      <c r="E38" s="694"/>
      <c r="F38" s="694"/>
      <c r="G38" s="694"/>
      <c r="H38" s="694"/>
      <c r="I38" s="694"/>
      <c r="J38" s="694"/>
    </row>
    <row r="39" spans="1:10" ht="15.75" customHeight="1">
      <c r="A39" s="417"/>
      <c r="B39" s="416"/>
      <c r="C39" s="417"/>
      <c r="D39" s="712"/>
      <c r="E39" s="712"/>
      <c r="F39" s="712"/>
      <c r="G39" s="712"/>
      <c r="H39" s="712"/>
      <c r="I39" s="700"/>
      <c r="J39" s="700"/>
    </row>
    <row r="40" spans="1:10" ht="60">
      <c r="A40" s="697">
        <v>10</v>
      </c>
      <c r="B40" s="726" t="s">
        <v>460</v>
      </c>
      <c r="C40" s="727"/>
      <c r="D40" s="681"/>
      <c r="E40" s="681"/>
      <c r="F40" s="681"/>
      <c r="G40" s="681"/>
      <c r="H40" s="681"/>
      <c r="I40" s="700"/>
      <c r="J40" s="700"/>
    </row>
    <row r="41" spans="1:10" ht="15.75" customHeight="1">
      <c r="A41" s="690"/>
      <c r="B41" s="728" t="s">
        <v>529</v>
      </c>
      <c r="C41" s="729" t="s">
        <v>530</v>
      </c>
      <c r="D41" s="693">
        <v>4.5</v>
      </c>
      <c r="E41" s="694"/>
      <c r="F41" s="694"/>
      <c r="G41" s="694"/>
      <c r="H41" s="694"/>
      <c r="I41" s="694"/>
      <c r="J41" s="694"/>
    </row>
    <row r="42" spans="1:10">
      <c r="A42" s="417"/>
      <c r="B42" s="730"/>
      <c r="C42" s="731"/>
      <c r="D42" s="712"/>
      <c r="E42" s="712"/>
      <c r="F42" s="712"/>
      <c r="G42" s="712"/>
      <c r="H42" s="712"/>
      <c r="I42" s="700"/>
      <c r="J42" s="700"/>
    </row>
    <row r="43" spans="1:10" ht="60">
      <c r="A43" s="732">
        <v>11</v>
      </c>
      <c r="B43" s="733" t="s">
        <v>461</v>
      </c>
      <c r="C43" s="734"/>
      <c r="D43" s="735"/>
      <c r="E43" s="735"/>
      <c r="F43" s="735"/>
      <c r="G43" s="735"/>
      <c r="H43" s="735"/>
      <c r="I43" s="736"/>
      <c r="J43" s="736"/>
    </row>
    <row r="44" spans="1:10">
      <c r="A44" s="737"/>
      <c r="B44" s="738" t="s">
        <v>28</v>
      </c>
      <c r="C44" s="739" t="s">
        <v>7</v>
      </c>
      <c r="D44" s="740">
        <v>15</v>
      </c>
      <c r="E44" s="720"/>
      <c r="F44" s="720"/>
      <c r="G44" s="720"/>
      <c r="H44" s="720"/>
      <c r="I44" s="720"/>
      <c r="J44" s="720"/>
    </row>
    <row r="45" spans="1:10">
      <c r="A45" s="417"/>
      <c r="B45" s="730"/>
      <c r="C45" s="731"/>
      <c r="D45" s="712"/>
      <c r="E45" s="712"/>
      <c r="F45" s="712"/>
      <c r="G45" s="712"/>
      <c r="H45" s="712"/>
      <c r="I45" s="700"/>
      <c r="J45" s="700"/>
    </row>
    <row r="46" spans="1:10" ht="120">
      <c r="A46" s="732">
        <v>12</v>
      </c>
      <c r="B46" s="715" t="s">
        <v>462</v>
      </c>
      <c r="C46" s="716"/>
      <c r="D46" s="712"/>
      <c r="E46" s="712"/>
      <c r="F46" s="712"/>
      <c r="G46" s="712"/>
      <c r="H46" s="712"/>
      <c r="I46" s="700"/>
      <c r="J46" s="700"/>
    </row>
    <row r="47" spans="1:10">
      <c r="A47" s="417"/>
      <c r="B47" s="708" t="s">
        <v>421</v>
      </c>
      <c r="C47" s="709" t="s">
        <v>7</v>
      </c>
      <c r="D47" s="741">
        <v>1</v>
      </c>
      <c r="E47" s="720"/>
      <c r="F47" s="720"/>
      <c r="G47" s="720"/>
      <c r="H47" s="720"/>
      <c r="I47" s="742"/>
      <c r="J47" s="720"/>
    </row>
    <row r="48" spans="1:10">
      <c r="A48" s="417"/>
      <c r="B48" s="730"/>
      <c r="C48" s="731"/>
      <c r="D48" s="712"/>
      <c r="E48" s="712"/>
      <c r="F48" s="712"/>
      <c r="G48" s="712"/>
      <c r="H48" s="712"/>
      <c r="I48" s="700"/>
      <c r="J48" s="700"/>
    </row>
    <row r="49" spans="1:10" ht="75">
      <c r="A49" s="732">
        <v>13</v>
      </c>
      <c r="B49" s="715" t="s">
        <v>463</v>
      </c>
      <c r="C49" s="716"/>
      <c r="D49" s="712"/>
      <c r="E49" s="712"/>
      <c r="F49" s="712"/>
      <c r="G49" s="712"/>
      <c r="H49" s="712"/>
      <c r="I49" s="700"/>
      <c r="J49" s="700"/>
    </row>
    <row r="50" spans="1:10">
      <c r="A50" s="417"/>
      <c r="B50" s="743" t="s">
        <v>420</v>
      </c>
      <c r="C50" s="716"/>
      <c r="D50" s="712"/>
      <c r="E50" s="712"/>
      <c r="F50" s="712"/>
      <c r="G50" s="712"/>
      <c r="H50" s="712"/>
      <c r="I50" s="700"/>
      <c r="J50" s="700"/>
    </row>
    <row r="51" spans="1:10">
      <c r="A51" s="417"/>
      <c r="B51" s="708" t="s">
        <v>464</v>
      </c>
      <c r="C51" s="709" t="s">
        <v>18</v>
      </c>
      <c r="D51" s="741">
        <v>4</v>
      </c>
      <c r="E51" s="720"/>
      <c r="F51" s="720"/>
      <c r="G51" s="720"/>
      <c r="H51" s="720"/>
      <c r="I51" s="720"/>
      <c r="J51" s="720"/>
    </row>
    <row r="52" spans="1:10">
      <c r="A52" s="417"/>
      <c r="B52" s="416"/>
      <c r="C52" s="417"/>
      <c r="D52" s="712"/>
      <c r="E52" s="712"/>
      <c r="F52" s="712"/>
      <c r="G52" s="712"/>
      <c r="H52" s="712"/>
      <c r="I52" s="700"/>
      <c r="J52" s="700"/>
    </row>
    <row r="53" spans="1:10" ht="165">
      <c r="A53" s="697">
        <v>14</v>
      </c>
      <c r="B53" s="706" t="s">
        <v>465</v>
      </c>
      <c r="C53" s="744"/>
      <c r="D53" s="713"/>
      <c r="E53" s="713"/>
      <c r="F53" s="713"/>
      <c r="G53" s="713"/>
      <c r="H53" s="713"/>
      <c r="I53" s="745"/>
      <c r="J53" s="745"/>
    </row>
    <row r="54" spans="1:10" ht="15.75" customHeight="1">
      <c r="A54" s="690"/>
      <c r="B54" s="746" t="s">
        <v>422</v>
      </c>
      <c r="C54" s="747" t="s">
        <v>530</v>
      </c>
      <c r="D54" s="710">
        <v>365</v>
      </c>
      <c r="E54" s="694"/>
      <c r="F54" s="694"/>
      <c r="G54" s="694"/>
      <c r="H54" s="694"/>
      <c r="I54" s="694"/>
      <c r="J54" s="694"/>
    </row>
    <row r="55" spans="1:10">
      <c r="A55" s="417"/>
      <c r="B55" s="748"/>
      <c r="C55" s="744"/>
      <c r="D55" s="749"/>
      <c r="E55" s="749"/>
      <c r="F55" s="749"/>
      <c r="G55" s="749"/>
      <c r="H55" s="749"/>
      <c r="I55" s="750"/>
      <c r="J55" s="750"/>
    </row>
    <row r="56" spans="1:10" ht="165">
      <c r="A56" s="697">
        <v>15</v>
      </c>
      <c r="B56" s="706" t="s">
        <v>466</v>
      </c>
      <c r="C56" s="751"/>
      <c r="D56" s="707"/>
      <c r="E56" s="707"/>
      <c r="F56" s="707"/>
      <c r="G56" s="707"/>
      <c r="H56" s="707"/>
      <c r="I56" s="752"/>
      <c r="J56" s="752"/>
    </row>
    <row r="57" spans="1:10" ht="15.75" customHeight="1">
      <c r="A57" s="690"/>
      <c r="B57" s="746" t="s">
        <v>422</v>
      </c>
      <c r="C57" s="747" t="s">
        <v>530</v>
      </c>
      <c r="D57" s="710">
        <v>91</v>
      </c>
      <c r="E57" s="694"/>
      <c r="F57" s="694"/>
      <c r="G57" s="694"/>
      <c r="H57" s="694"/>
      <c r="I57" s="694"/>
      <c r="J57" s="694"/>
    </row>
    <row r="58" spans="1:10" ht="15.75" customHeight="1">
      <c r="A58" s="417"/>
      <c r="B58" s="714"/>
      <c r="C58" s="744"/>
      <c r="D58" s="749"/>
      <c r="E58" s="749"/>
      <c r="F58" s="749"/>
      <c r="G58" s="749"/>
      <c r="H58" s="749"/>
      <c r="I58" s="753"/>
      <c r="J58" s="753"/>
    </row>
    <row r="59" spans="1:10" ht="135">
      <c r="A59" s="697">
        <v>16</v>
      </c>
      <c r="B59" s="706" t="s">
        <v>467</v>
      </c>
      <c r="C59" s="751"/>
      <c r="D59" s="713"/>
      <c r="E59" s="713"/>
      <c r="F59" s="713"/>
      <c r="G59" s="713"/>
      <c r="H59" s="713"/>
      <c r="I59" s="754"/>
      <c r="J59" s="754"/>
    </row>
    <row r="60" spans="1:10" ht="30">
      <c r="A60" s="690"/>
      <c r="B60" s="746" t="s">
        <v>423</v>
      </c>
      <c r="C60" s="747" t="s">
        <v>528</v>
      </c>
      <c r="D60" s="710">
        <v>40</v>
      </c>
      <c r="E60" s="694"/>
      <c r="F60" s="694"/>
      <c r="G60" s="694"/>
      <c r="H60" s="694"/>
      <c r="I60" s="694"/>
      <c r="J60" s="694"/>
    </row>
    <row r="61" spans="1:10" ht="15.75" customHeight="1">
      <c r="A61" s="417"/>
      <c r="B61" s="748"/>
      <c r="C61" s="744"/>
      <c r="D61" s="749"/>
      <c r="E61" s="749"/>
      <c r="F61" s="749"/>
      <c r="G61" s="749"/>
      <c r="H61" s="749"/>
      <c r="I61" s="754"/>
      <c r="J61" s="754"/>
    </row>
    <row r="62" spans="1:10" ht="75">
      <c r="A62" s="697">
        <v>17</v>
      </c>
      <c r="B62" s="706" t="s">
        <v>468</v>
      </c>
      <c r="C62" s="755"/>
      <c r="D62" s="756"/>
      <c r="E62" s="756"/>
      <c r="F62" s="756"/>
      <c r="G62" s="756"/>
      <c r="H62" s="756"/>
      <c r="I62" s="754"/>
      <c r="J62" s="754"/>
    </row>
    <row r="63" spans="1:10">
      <c r="A63" s="690"/>
      <c r="B63" s="746" t="s">
        <v>424</v>
      </c>
      <c r="C63" s="747" t="s">
        <v>18</v>
      </c>
      <c r="D63" s="719">
        <v>760</v>
      </c>
      <c r="E63" s="694"/>
      <c r="F63" s="694"/>
      <c r="G63" s="694"/>
      <c r="H63" s="694"/>
      <c r="I63" s="694"/>
      <c r="J63" s="694"/>
    </row>
    <row r="64" spans="1:10" ht="15.75" customHeight="1">
      <c r="A64" s="417"/>
      <c r="B64" s="714"/>
      <c r="C64" s="744"/>
      <c r="D64" s="749"/>
      <c r="E64" s="749"/>
      <c r="F64" s="749"/>
      <c r="G64" s="749"/>
      <c r="H64" s="749"/>
      <c r="I64" s="745"/>
      <c r="J64" s="745"/>
    </row>
    <row r="65" spans="1:10" ht="88.5" customHeight="1">
      <c r="A65" s="757">
        <v>18</v>
      </c>
      <c r="B65" s="758" t="s">
        <v>469</v>
      </c>
      <c r="C65" s="759"/>
      <c r="D65" s="681"/>
      <c r="E65" s="681"/>
      <c r="F65" s="681"/>
      <c r="G65" s="681"/>
      <c r="H65" s="681"/>
      <c r="I65" s="754"/>
      <c r="J65" s="754"/>
    </row>
    <row r="66" spans="1:10">
      <c r="A66" s="690"/>
      <c r="B66" s="760" t="s">
        <v>28</v>
      </c>
      <c r="C66" s="761" t="s">
        <v>7</v>
      </c>
      <c r="D66" s="762">
        <v>1</v>
      </c>
      <c r="E66" s="694"/>
      <c r="F66" s="694"/>
      <c r="G66" s="694"/>
      <c r="H66" s="694"/>
      <c r="I66" s="694"/>
      <c r="J66" s="694"/>
    </row>
    <row r="67" spans="1:10">
      <c r="A67" s="751"/>
      <c r="B67" s="763"/>
      <c r="C67" s="751"/>
      <c r="D67" s="707"/>
      <c r="E67" s="707"/>
      <c r="F67" s="707"/>
      <c r="G67" s="707"/>
      <c r="H67" s="707"/>
      <c r="I67" s="700"/>
      <c r="J67" s="700"/>
    </row>
    <row r="68" spans="1:10" ht="105">
      <c r="A68" s="757">
        <v>19</v>
      </c>
      <c r="B68" s="715" t="s">
        <v>470</v>
      </c>
      <c r="C68" s="764"/>
      <c r="D68" s="765"/>
      <c r="E68" s="765"/>
      <c r="F68" s="765"/>
      <c r="G68" s="765"/>
      <c r="H68" s="765"/>
      <c r="I68" s="766"/>
      <c r="J68" s="766"/>
    </row>
    <row r="69" spans="1:10">
      <c r="A69" s="690"/>
      <c r="B69" s="746" t="s">
        <v>421</v>
      </c>
      <c r="C69" s="747" t="s">
        <v>7</v>
      </c>
      <c r="D69" s="693">
        <v>2</v>
      </c>
      <c r="E69" s="767"/>
      <c r="F69" s="767"/>
      <c r="G69" s="768"/>
      <c r="H69" s="768"/>
      <c r="I69" s="768"/>
      <c r="J69" s="768"/>
    </row>
    <row r="70" spans="1:10">
      <c r="A70" s="769"/>
      <c r="B70" s="770"/>
      <c r="C70" s="771"/>
      <c r="D70" s="681"/>
      <c r="E70" s="772"/>
      <c r="F70" s="772"/>
      <c r="G70" s="773"/>
      <c r="H70" s="773"/>
      <c r="I70" s="773"/>
      <c r="J70" s="773"/>
    </row>
    <row r="71" spans="1:10" ht="105">
      <c r="A71" s="774">
        <v>20</v>
      </c>
      <c r="B71" s="715" t="s">
        <v>471</v>
      </c>
      <c r="C71" s="716"/>
      <c r="D71" s="681"/>
      <c r="E71" s="772"/>
      <c r="F71" s="772"/>
      <c r="G71" s="772"/>
      <c r="H71" s="772"/>
      <c r="I71" s="772"/>
      <c r="J71" s="772"/>
    </row>
    <row r="72" spans="1:10" ht="30">
      <c r="A72" s="690"/>
      <c r="B72" s="715" t="s">
        <v>472</v>
      </c>
      <c r="C72" s="764"/>
      <c r="D72" s="765"/>
      <c r="E72" s="765"/>
      <c r="F72" s="765"/>
      <c r="G72" s="765"/>
      <c r="H72" s="765"/>
      <c r="I72" s="766"/>
      <c r="J72" s="766"/>
    </row>
    <row r="73" spans="1:10" ht="15.75" customHeight="1">
      <c r="A73" s="417"/>
      <c r="B73" s="775" t="s">
        <v>531</v>
      </c>
      <c r="C73" s="729" t="s">
        <v>530</v>
      </c>
      <c r="D73" s="776">
        <v>3.6</v>
      </c>
      <c r="E73" s="777"/>
      <c r="F73" s="767"/>
      <c r="G73" s="778"/>
      <c r="H73" s="768"/>
      <c r="I73" s="778"/>
      <c r="J73" s="768"/>
    </row>
    <row r="74" spans="1:10" ht="15.75" customHeight="1">
      <c r="A74" s="417"/>
      <c r="B74" s="418"/>
      <c r="C74" s="419"/>
      <c r="D74" s="681"/>
      <c r="E74" s="722"/>
      <c r="F74" s="722"/>
      <c r="G74" s="722"/>
      <c r="H74" s="722"/>
      <c r="I74" s="722"/>
      <c r="J74" s="722"/>
    </row>
    <row r="75" spans="1:10" ht="105">
      <c r="A75" s="697">
        <v>21</v>
      </c>
      <c r="B75" s="779" t="s">
        <v>473</v>
      </c>
      <c r="C75" s="780"/>
      <c r="D75" s="681"/>
      <c r="E75" s="722"/>
      <c r="F75" s="722"/>
      <c r="G75" s="722"/>
      <c r="H75" s="722"/>
      <c r="I75" s="722"/>
      <c r="J75" s="722"/>
    </row>
    <row r="76" spans="1:10">
      <c r="A76" s="417"/>
      <c r="B76" s="775" t="s">
        <v>28</v>
      </c>
      <c r="C76" s="729" t="s">
        <v>7</v>
      </c>
      <c r="D76" s="776">
        <v>1</v>
      </c>
      <c r="E76" s="777"/>
      <c r="F76" s="767"/>
      <c r="G76" s="778"/>
      <c r="H76" s="768"/>
      <c r="I76" s="778"/>
      <c r="J76" s="768"/>
    </row>
    <row r="77" spans="1:10" ht="15.75" customHeight="1">
      <c r="A77" s="417"/>
      <c r="B77" s="418"/>
      <c r="C77" s="419"/>
      <c r="D77" s="681"/>
      <c r="E77" s="722"/>
      <c r="F77" s="722"/>
      <c r="G77" s="722"/>
      <c r="H77" s="722"/>
      <c r="I77" s="722"/>
      <c r="J77" s="722"/>
    </row>
    <row r="78" spans="1:10" ht="390.75" customHeight="1">
      <c r="A78" s="697">
        <v>22</v>
      </c>
      <c r="B78" s="706" t="s">
        <v>474</v>
      </c>
      <c r="C78" s="751"/>
      <c r="D78" s="713"/>
      <c r="E78" s="713"/>
      <c r="F78" s="713"/>
      <c r="G78" s="713"/>
      <c r="H78" s="713"/>
      <c r="I78" s="754"/>
      <c r="J78" s="754"/>
    </row>
    <row r="79" spans="1:10" ht="15.75" customHeight="1">
      <c r="A79" s="690"/>
      <c r="B79" s="746" t="s">
        <v>425</v>
      </c>
      <c r="C79" s="747" t="s">
        <v>530</v>
      </c>
      <c r="D79" s="710">
        <v>430</v>
      </c>
      <c r="E79" s="694"/>
      <c r="F79" s="694"/>
      <c r="G79" s="694"/>
      <c r="H79" s="694"/>
      <c r="I79" s="694"/>
      <c r="J79" s="694"/>
    </row>
    <row r="80" spans="1:10" ht="15.75" customHeight="1">
      <c r="A80" s="417"/>
      <c r="B80" s="714"/>
      <c r="C80" s="744"/>
      <c r="D80" s="781"/>
      <c r="E80" s="781"/>
      <c r="F80" s="781"/>
      <c r="G80" s="781"/>
      <c r="H80" s="781"/>
      <c r="I80" s="745"/>
      <c r="J80" s="745"/>
    </row>
    <row r="81" spans="1:10" ht="135">
      <c r="A81" s="697">
        <v>23</v>
      </c>
      <c r="B81" s="706" t="s">
        <v>475</v>
      </c>
      <c r="C81" s="751"/>
      <c r="D81" s="713"/>
      <c r="E81" s="713"/>
      <c r="F81" s="713"/>
      <c r="G81" s="713"/>
      <c r="H81" s="713"/>
      <c r="I81" s="745"/>
      <c r="J81" s="745"/>
    </row>
    <row r="82" spans="1:10">
      <c r="A82" s="690"/>
      <c r="B82" s="746" t="s">
        <v>426</v>
      </c>
      <c r="C82" s="747" t="s">
        <v>7</v>
      </c>
      <c r="D82" s="710">
        <v>25</v>
      </c>
      <c r="E82" s="694"/>
      <c r="F82" s="694"/>
      <c r="G82" s="694"/>
      <c r="H82" s="694"/>
      <c r="I82" s="694"/>
      <c r="J82" s="694"/>
    </row>
    <row r="83" spans="1:10" ht="15.75" customHeight="1">
      <c r="A83" s="417"/>
      <c r="B83" s="714"/>
      <c r="C83" s="744"/>
      <c r="D83" s="781"/>
      <c r="E83" s="781"/>
      <c r="F83" s="781"/>
      <c r="G83" s="781"/>
      <c r="H83" s="781"/>
      <c r="I83" s="782"/>
      <c r="J83" s="782"/>
    </row>
    <row r="84" spans="1:10" ht="180">
      <c r="A84" s="697">
        <v>24</v>
      </c>
      <c r="B84" s="706" t="s">
        <v>476</v>
      </c>
      <c r="C84" s="751" t="s">
        <v>427</v>
      </c>
      <c r="D84" s="713"/>
      <c r="E84" s="713"/>
      <c r="F84" s="713"/>
      <c r="G84" s="713"/>
      <c r="H84" s="713"/>
      <c r="I84" s="783"/>
      <c r="J84" s="783"/>
    </row>
    <row r="85" spans="1:10">
      <c r="A85" s="690"/>
      <c r="B85" s="746" t="s">
        <v>428</v>
      </c>
      <c r="C85" s="747" t="s">
        <v>429</v>
      </c>
      <c r="D85" s="710">
        <v>10</v>
      </c>
      <c r="E85" s="694"/>
      <c r="F85" s="694"/>
      <c r="G85" s="694"/>
      <c r="H85" s="694"/>
      <c r="I85" s="694"/>
      <c r="J85" s="694"/>
    </row>
    <row r="86" spans="1:10">
      <c r="A86" s="417"/>
      <c r="B86" s="763"/>
      <c r="C86" s="751"/>
      <c r="D86" s="705"/>
      <c r="E86" s="705"/>
      <c r="F86" s="705"/>
      <c r="G86" s="705"/>
      <c r="H86" s="705"/>
      <c r="I86" s="700"/>
      <c r="J86" s="700"/>
    </row>
    <row r="87" spans="1:10" ht="120">
      <c r="A87" s="697">
        <v>25</v>
      </c>
      <c r="B87" s="784" t="s">
        <v>477</v>
      </c>
      <c r="C87" s="417"/>
      <c r="D87" s="785"/>
      <c r="E87" s="785"/>
      <c r="F87" s="785"/>
      <c r="G87" s="785"/>
      <c r="H87" s="785"/>
      <c r="I87" s="754"/>
      <c r="J87" s="754"/>
    </row>
    <row r="88" spans="1:10">
      <c r="A88" s="417"/>
      <c r="B88" s="416" t="s">
        <v>430</v>
      </c>
      <c r="C88" s="417"/>
      <c r="D88" s="713"/>
      <c r="E88" s="713"/>
      <c r="F88" s="713"/>
      <c r="G88" s="713"/>
      <c r="H88" s="713"/>
      <c r="I88" s="754"/>
      <c r="J88" s="754"/>
    </row>
    <row r="89" spans="1:10">
      <c r="A89" s="690"/>
      <c r="B89" s="746" t="s">
        <v>478</v>
      </c>
      <c r="C89" s="709" t="s">
        <v>7</v>
      </c>
      <c r="D89" s="741">
        <v>4</v>
      </c>
      <c r="E89" s="694"/>
      <c r="F89" s="694"/>
      <c r="G89" s="694"/>
      <c r="H89" s="694"/>
      <c r="I89" s="694"/>
      <c r="J89" s="694"/>
    </row>
    <row r="90" spans="1:10">
      <c r="A90" s="690"/>
      <c r="B90" s="746" t="s">
        <v>479</v>
      </c>
      <c r="C90" s="709" t="s">
        <v>7</v>
      </c>
      <c r="D90" s="741">
        <v>2</v>
      </c>
      <c r="E90" s="694"/>
      <c r="F90" s="694"/>
      <c r="G90" s="694"/>
      <c r="H90" s="694"/>
      <c r="I90" s="694"/>
      <c r="J90" s="694"/>
    </row>
    <row r="91" spans="1:10">
      <c r="A91" s="417"/>
      <c r="B91" s="763"/>
      <c r="C91" s="417"/>
      <c r="D91" s="785"/>
      <c r="E91" s="785"/>
      <c r="F91" s="785"/>
      <c r="G91" s="785"/>
      <c r="H91" s="785"/>
      <c r="I91" s="700"/>
      <c r="J91" s="700"/>
    </row>
    <row r="92" spans="1:10" ht="195">
      <c r="A92" s="697">
        <v>26</v>
      </c>
      <c r="B92" s="784" t="s">
        <v>480</v>
      </c>
      <c r="C92" s="769"/>
      <c r="D92" s="786"/>
      <c r="E92" s="786"/>
      <c r="F92" s="786"/>
      <c r="G92" s="786"/>
      <c r="H92" s="786"/>
      <c r="I92" s="415"/>
      <c r="J92" s="415"/>
    </row>
    <row r="93" spans="1:10">
      <c r="A93" s="690"/>
      <c r="B93" s="787" t="s">
        <v>421</v>
      </c>
      <c r="C93" s="788" t="s">
        <v>7</v>
      </c>
      <c r="D93" s="710">
        <v>1</v>
      </c>
      <c r="E93" s="694"/>
      <c r="F93" s="694"/>
      <c r="G93" s="694"/>
      <c r="H93" s="694"/>
      <c r="I93" s="694"/>
      <c r="J93" s="694"/>
    </row>
    <row r="94" spans="1:10">
      <c r="A94" s="417"/>
      <c r="B94" s="789"/>
      <c r="C94" s="769"/>
      <c r="D94" s="705"/>
      <c r="E94" s="705"/>
      <c r="F94" s="705"/>
      <c r="G94" s="705"/>
      <c r="H94" s="705"/>
      <c r="I94" s="700"/>
      <c r="J94" s="700"/>
    </row>
    <row r="95" spans="1:10" ht="195">
      <c r="A95" s="790">
        <v>27</v>
      </c>
      <c r="B95" s="715" t="s">
        <v>481</v>
      </c>
      <c r="C95" s="716"/>
      <c r="D95" s="791"/>
      <c r="E95" s="791"/>
      <c r="F95" s="791"/>
      <c r="G95" s="791"/>
      <c r="H95" s="791"/>
      <c r="I95" s="736"/>
      <c r="J95" s="736"/>
    </row>
    <row r="96" spans="1:10">
      <c r="A96" s="716"/>
      <c r="B96" s="746" t="s">
        <v>421</v>
      </c>
      <c r="C96" s="747" t="s">
        <v>7</v>
      </c>
      <c r="D96" s="719">
        <v>3</v>
      </c>
      <c r="E96" s="742"/>
      <c r="F96" s="742"/>
      <c r="G96" s="742"/>
      <c r="H96" s="742"/>
      <c r="I96" s="742"/>
      <c r="J96" s="742"/>
    </row>
    <row r="97" spans="1:12">
      <c r="A97" s="417"/>
      <c r="B97" s="789"/>
      <c r="C97" s="769"/>
      <c r="D97" s="705"/>
      <c r="E97" s="705"/>
      <c r="F97" s="705"/>
      <c r="G97" s="705"/>
      <c r="H97" s="705"/>
      <c r="I97" s="700"/>
      <c r="J97" s="700"/>
    </row>
    <row r="98" spans="1:12" ht="194.25" customHeight="1">
      <c r="A98" s="684">
        <v>28</v>
      </c>
      <c r="B98" s="706" t="s">
        <v>482</v>
      </c>
      <c r="C98" s="731"/>
      <c r="D98" s="792"/>
      <c r="E98" s="792"/>
      <c r="F98" s="792"/>
      <c r="G98" s="792"/>
      <c r="H98" s="792"/>
      <c r="I98" s="415"/>
      <c r="J98" s="415"/>
    </row>
    <row r="99" spans="1:12">
      <c r="A99" s="690"/>
      <c r="B99" s="793" t="s">
        <v>431</v>
      </c>
      <c r="C99" s="794" t="s">
        <v>409</v>
      </c>
      <c r="D99" s="725">
        <v>1</v>
      </c>
      <c r="E99" s="694"/>
      <c r="F99" s="694"/>
      <c r="G99" s="694"/>
      <c r="H99" s="694"/>
      <c r="I99" s="694"/>
      <c r="J99" s="694"/>
    </row>
    <row r="100" spans="1:12" ht="15.75" customHeight="1" thickBot="1">
      <c r="A100" s="795"/>
      <c r="B100" s="433"/>
      <c r="C100" s="415"/>
      <c r="D100" s="796"/>
      <c r="E100" s="796"/>
      <c r="F100" s="796"/>
      <c r="G100" s="796"/>
      <c r="H100" s="796"/>
      <c r="I100" s="796"/>
      <c r="J100" s="415"/>
      <c r="L100" s="423"/>
    </row>
    <row r="101" spans="1:12" ht="15.75" customHeight="1" thickBot="1">
      <c r="A101" s="797"/>
      <c r="B101" s="798" t="s">
        <v>432</v>
      </c>
      <c r="C101" s="799"/>
      <c r="D101" s="800"/>
      <c r="E101" s="800"/>
      <c r="F101" s="800"/>
      <c r="G101" s="800"/>
      <c r="H101" s="800"/>
      <c r="I101" s="801"/>
      <c r="J101" s="802">
        <f>SUM(J14:J99)</f>
        <v>0</v>
      </c>
    </row>
    <row r="102" spans="1:12" ht="15.75" customHeight="1">
      <c r="A102" s="679"/>
      <c r="B102" s="803"/>
      <c r="C102" s="415"/>
      <c r="D102" s="796"/>
      <c r="E102" s="796"/>
      <c r="F102" s="796"/>
      <c r="G102" s="796"/>
      <c r="H102" s="796"/>
      <c r="I102" s="804"/>
      <c r="J102" s="805"/>
    </row>
    <row r="103" spans="1:12">
      <c r="A103" s="677">
        <v>2</v>
      </c>
      <c r="B103" s="678" t="s">
        <v>433</v>
      </c>
      <c r="C103" s="678"/>
      <c r="D103" s="678"/>
      <c r="E103" s="678"/>
      <c r="F103" s="678"/>
      <c r="G103" s="678"/>
      <c r="H103" s="678"/>
      <c r="I103" s="678"/>
      <c r="J103" s="678"/>
    </row>
    <row r="104" spans="1:12">
      <c r="A104" s="417"/>
      <c r="B104" s="806"/>
      <c r="C104" s="807"/>
      <c r="D104" s="807"/>
      <c r="E104" s="807"/>
      <c r="F104" s="807"/>
      <c r="G104" s="807"/>
      <c r="H104" s="807"/>
      <c r="I104" s="796"/>
      <c r="J104" s="415"/>
    </row>
    <row r="105" spans="1:12" ht="210">
      <c r="A105" s="697">
        <v>1</v>
      </c>
      <c r="B105" s="685" t="s">
        <v>483</v>
      </c>
      <c r="C105" s="808"/>
      <c r="D105" s="786"/>
      <c r="E105" s="786"/>
      <c r="F105" s="786"/>
      <c r="G105" s="786"/>
      <c r="H105" s="786"/>
      <c r="I105" s="796"/>
      <c r="J105" s="415"/>
    </row>
    <row r="106" spans="1:12">
      <c r="A106" s="690"/>
      <c r="B106" s="708" t="s">
        <v>434</v>
      </c>
      <c r="C106" s="709" t="s">
        <v>6</v>
      </c>
      <c r="D106" s="710">
        <v>380</v>
      </c>
      <c r="E106" s="694"/>
      <c r="F106" s="694"/>
      <c r="G106" s="694"/>
      <c r="H106" s="694"/>
      <c r="I106" s="694"/>
      <c r="J106" s="694"/>
    </row>
    <row r="107" spans="1:12">
      <c r="A107" s="417"/>
      <c r="B107" s="416"/>
      <c r="C107" s="417"/>
      <c r="D107" s="707"/>
      <c r="E107" s="707"/>
      <c r="F107" s="707"/>
      <c r="G107" s="707"/>
      <c r="H107" s="707"/>
      <c r="I107" s="796"/>
      <c r="J107" s="700"/>
    </row>
    <row r="108" spans="1:12" ht="45">
      <c r="A108" s="697">
        <v>2</v>
      </c>
      <c r="B108" s="706" t="s">
        <v>484</v>
      </c>
      <c r="C108" s="417"/>
      <c r="D108" s="699"/>
      <c r="E108" s="699"/>
      <c r="F108" s="699"/>
      <c r="G108" s="699"/>
      <c r="H108" s="699"/>
      <c r="I108" s="796"/>
      <c r="J108" s="415"/>
    </row>
    <row r="109" spans="1:12">
      <c r="A109" s="690"/>
      <c r="B109" s="708" t="s">
        <v>421</v>
      </c>
      <c r="C109" s="709" t="s">
        <v>7</v>
      </c>
      <c r="D109" s="725">
        <v>10</v>
      </c>
      <c r="E109" s="694"/>
      <c r="F109" s="694"/>
      <c r="G109" s="694"/>
      <c r="H109" s="694"/>
      <c r="I109" s="694"/>
      <c r="J109" s="694"/>
    </row>
    <row r="110" spans="1:12" ht="15.75" customHeight="1">
      <c r="A110" s="417"/>
      <c r="B110" s="711"/>
      <c r="C110" s="417"/>
      <c r="D110" s="785"/>
      <c r="E110" s="785"/>
      <c r="F110" s="785"/>
      <c r="G110" s="785"/>
      <c r="H110" s="785"/>
      <c r="I110" s="796"/>
      <c r="J110" s="415"/>
    </row>
    <row r="111" spans="1:12" ht="45">
      <c r="A111" s="790">
        <v>3</v>
      </c>
      <c r="B111" s="809" t="s">
        <v>485</v>
      </c>
      <c r="C111" s="716"/>
      <c r="D111" s="810"/>
      <c r="E111" s="810"/>
      <c r="F111" s="810"/>
      <c r="G111" s="810"/>
      <c r="H111" s="810"/>
      <c r="I111" s="811"/>
      <c r="J111" s="780"/>
    </row>
    <row r="112" spans="1:12">
      <c r="A112" s="737"/>
      <c r="B112" s="708" t="s">
        <v>421</v>
      </c>
      <c r="C112" s="709" t="s">
        <v>7</v>
      </c>
      <c r="D112" s="741">
        <v>3</v>
      </c>
      <c r="E112" s="720"/>
      <c r="F112" s="720"/>
      <c r="G112" s="720"/>
      <c r="H112" s="720"/>
      <c r="I112" s="720"/>
      <c r="J112" s="720"/>
    </row>
    <row r="113" spans="1:12" ht="15.75" customHeight="1">
      <c r="A113" s="417"/>
      <c r="B113" s="711"/>
      <c r="C113" s="417"/>
      <c r="D113" s="785"/>
      <c r="E113" s="785"/>
      <c r="F113" s="785"/>
      <c r="G113" s="785"/>
      <c r="H113" s="785"/>
      <c r="I113" s="796"/>
      <c r="J113" s="415"/>
    </row>
    <row r="114" spans="1:12" ht="120">
      <c r="A114" s="697">
        <v>4</v>
      </c>
      <c r="B114" s="706" t="s">
        <v>486</v>
      </c>
      <c r="C114" s="812"/>
      <c r="D114" s="713"/>
      <c r="E114" s="713"/>
      <c r="F114" s="713"/>
      <c r="G114" s="713"/>
      <c r="H114" s="713"/>
      <c r="I114" s="796"/>
      <c r="J114" s="415"/>
    </row>
    <row r="115" spans="1:12">
      <c r="A115" s="690"/>
      <c r="B115" s="708" t="s">
        <v>198</v>
      </c>
      <c r="C115" s="709" t="s">
        <v>7</v>
      </c>
      <c r="D115" s="725">
        <v>1</v>
      </c>
      <c r="E115" s="694"/>
      <c r="F115" s="694"/>
      <c r="G115" s="694"/>
      <c r="H115" s="694"/>
      <c r="I115" s="694"/>
      <c r="J115" s="694"/>
    </row>
    <row r="116" spans="1:12" ht="15.75" customHeight="1">
      <c r="A116" s="417"/>
      <c r="B116" s="416"/>
      <c r="C116" s="417"/>
      <c r="D116" s="712"/>
      <c r="E116" s="712"/>
      <c r="F116" s="712"/>
      <c r="G116" s="712"/>
      <c r="H116" s="712"/>
      <c r="I116" s="796"/>
      <c r="J116" s="415"/>
    </row>
    <row r="117" spans="1:12" ht="242.25" customHeight="1">
      <c r="A117" s="697">
        <v>5</v>
      </c>
      <c r="B117" s="706" t="s">
        <v>487</v>
      </c>
      <c r="C117" s="812"/>
      <c r="D117" s="713"/>
      <c r="E117" s="713"/>
      <c r="F117" s="713"/>
      <c r="G117" s="713"/>
      <c r="H117" s="713"/>
      <c r="I117" s="796"/>
      <c r="J117" s="415"/>
    </row>
    <row r="118" spans="1:12">
      <c r="A118" s="690"/>
      <c r="B118" s="708" t="s">
        <v>435</v>
      </c>
      <c r="C118" s="709" t="s">
        <v>7</v>
      </c>
      <c r="D118" s="725">
        <v>1</v>
      </c>
      <c r="E118" s="694"/>
      <c r="F118" s="694"/>
      <c r="G118" s="694"/>
      <c r="H118" s="694"/>
      <c r="I118" s="694"/>
      <c r="J118" s="694"/>
    </row>
    <row r="119" spans="1:12" ht="15.75" customHeight="1" thickBot="1">
      <c r="A119" s="795"/>
      <c r="B119" s="433"/>
      <c r="C119" s="415"/>
      <c r="D119" s="796"/>
      <c r="E119" s="796"/>
      <c r="F119" s="796"/>
      <c r="G119" s="796"/>
      <c r="H119" s="796"/>
      <c r="I119" s="796"/>
      <c r="J119" s="415"/>
      <c r="L119" s="423"/>
    </row>
    <row r="120" spans="1:12" ht="15.75" customHeight="1" thickBot="1">
      <c r="A120" s="797"/>
      <c r="B120" s="798" t="s">
        <v>436</v>
      </c>
      <c r="C120" s="799"/>
      <c r="D120" s="800"/>
      <c r="E120" s="800"/>
      <c r="F120" s="800"/>
      <c r="G120" s="800"/>
      <c r="H120" s="800"/>
      <c r="I120" s="801"/>
      <c r="J120" s="802">
        <f>SUM(J106:J118)</f>
        <v>0</v>
      </c>
    </row>
    <row r="121" spans="1:12" ht="15.75" customHeight="1">
      <c r="A121" s="679"/>
      <c r="B121" s="803"/>
      <c r="C121" s="415"/>
      <c r="D121" s="796"/>
      <c r="E121" s="796"/>
      <c r="F121" s="796"/>
      <c r="G121" s="796"/>
      <c r="H121" s="796"/>
      <c r="I121" s="804"/>
      <c r="J121" s="805"/>
    </row>
    <row r="122" spans="1:12">
      <c r="A122" s="679"/>
      <c r="B122" s="803"/>
      <c r="C122" s="415"/>
      <c r="D122" s="796"/>
      <c r="E122" s="796"/>
      <c r="F122" s="796"/>
      <c r="G122" s="796"/>
      <c r="H122" s="796"/>
      <c r="I122" s="804"/>
      <c r="J122" s="805"/>
    </row>
    <row r="123" spans="1:12">
      <c r="A123" s="732"/>
      <c r="B123" s="813" t="s">
        <v>488</v>
      </c>
      <c r="C123" s="764"/>
      <c r="D123" s="717"/>
      <c r="E123" s="717"/>
      <c r="F123" s="717"/>
      <c r="G123" s="717"/>
      <c r="H123" s="717"/>
      <c r="I123" s="814"/>
      <c r="J123" s="815"/>
    </row>
    <row r="124" spans="1:12">
      <c r="A124" s="732"/>
      <c r="B124" s="816"/>
      <c r="C124" s="764"/>
      <c r="D124" s="717"/>
      <c r="E124" s="717"/>
      <c r="F124" s="717"/>
      <c r="G124" s="717"/>
      <c r="H124" s="717"/>
      <c r="I124" s="814"/>
      <c r="J124" s="815"/>
    </row>
    <row r="125" spans="1:12">
      <c r="A125" s="817">
        <v>1</v>
      </c>
      <c r="B125" s="818" t="s">
        <v>418</v>
      </c>
      <c r="C125" s="819"/>
      <c r="D125" s="820"/>
      <c r="E125" s="820"/>
      <c r="F125" s="820"/>
      <c r="G125" s="820"/>
      <c r="H125" s="820"/>
      <c r="I125" s="819"/>
      <c r="J125" s="821"/>
    </row>
    <row r="126" spans="1:12">
      <c r="A126" s="817">
        <v>2</v>
      </c>
      <c r="B126" s="822" t="s">
        <v>433</v>
      </c>
      <c r="C126" s="823"/>
      <c r="D126" s="824"/>
      <c r="E126" s="824"/>
      <c r="F126" s="824"/>
      <c r="G126" s="824"/>
      <c r="H126" s="824"/>
      <c r="I126" s="823"/>
      <c r="J126" s="825"/>
    </row>
    <row r="127" spans="1:12">
      <c r="A127" s="732"/>
      <c r="B127" s="826" t="s">
        <v>181</v>
      </c>
      <c r="C127" s="827"/>
      <c r="D127" s="827"/>
      <c r="E127" s="827"/>
      <c r="F127" s="827"/>
      <c r="G127" s="827"/>
      <c r="H127" s="827"/>
      <c r="I127" s="827"/>
      <c r="J127" s="828"/>
    </row>
    <row r="128" spans="1:12">
      <c r="A128" s="795"/>
      <c r="B128" s="433"/>
      <c r="C128" s="415"/>
      <c r="D128" s="796"/>
      <c r="E128" s="796"/>
      <c r="F128" s="796"/>
      <c r="G128" s="796"/>
      <c r="H128" s="796"/>
      <c r="I128" s="796"/>
      <c r="J128" s="415"/>
    </row>
    <row r="129" spans="1:10">
      <c r="A129" s="435" t="s">
        <v>439</v>
      </c>
      <c r="B129" s="435"/>
      <c r="C129" s="435"/>
      <c r="D129" s="435"/>
      <c r="E129" s="435"/>
      <c r="F129" s="435"/>
      <c r="G129" s="435"/>
      <c r="H129" s="435"/>
      <c r="I129" s="435"/>
      <c r="J129" s="435"/>
    </row>
    <row r="130" spans="1:10">
      <c r="A130" s="413"/>
      <c r="B130" s="424"/>
      <c r="C130" s="424"/>
      <c r="D130" s="425"/>
      <c r="E130" s="425"/>
      <c r="F130" s="425"/>
      <c r="G130" s="425"/>
      <c r="H130" s="426"/>
      <c r="I130" s="424"/>
      <c r="J130" s="424"/>
    </row>
    <row r="131" spans="1:10">
      <c r="H131" s="427"/>
    </row>
  </sheetData>
  <mergeCells count="12">
    <mergeCell ref="I2:J2"/>
    <mergeCell ref="B3:J3"/>
    <mergeCell ref="A129:J129"/>
    <mergeCell ref="B4:J4"/>
    <mergeCell ref="A5:A6"/>
    <mergeCell ref="B5:B6"/>
    <mergeCell ref="C5:C6"/>
    <mergeCell ref="D5:D6"/>
    <mergeCell ref="E5:F5"/>
    <mergeCell ref="G5:H5"/>
    <mergeCell ref="I5:I6"/>
    <mergeCell ref="J5:J6"/>
  </mergeCells>
  <conditionalFormatting sqref="J19 I10:J12 J59 J15 J42 J21 J24 J61 J30:J31 J39 J27:J28 I34:J34 I62:J62 J45:J46 J33 J48:J50 I52:J52">
    <cfRule type="cellIs" dxfId="34" priority="28" stopIfTrue="1" operator="equal">
      <formula>0</formula>
    </cfRule>
  </conditionalFormatting>
  <conditionalFormatting sqref="J78">
    <cfRule type="cellIs" dxfId="33" priority="27" stopIfTrue="1" operator="equal">
      <formula>0</formula>
    </cfRule>
  </conditionalFormatting>
  <conditionalFormatting sqref="I101:J102">
    <cfRule type="cellIs" dxfId="32" priority="26" stopIfTrue="1" operator="equal">
      <formula>0</formula>
    </cfRule>
  </conditionalFormatting>
  <conditionalFormatting sqref="I120:J121">
    <cfRule type="cellIs" dxfId="31" priority="25" stopIfTrue="1" operator="equal">
      <formula>0</formula>
    </cfRule>
  </conditionalFormatting>
  <conditionalFormatting sqref="I101:J102">
    <cfRule type="cellIs" dxfId="30" priority="24" stopIfTrue="1" operator="equal">
      <formula>0</formula>
    </cfRule>
  </conditionalFormatting>
  <conditionalFormatting sqref="J86">
    <cfRule type="cellIs" dxfId="29" priority="23" stopIfTrue="1" operator="equal">
      <formula>0</formula>
    </cfRule>
  </conditionalFormatting>
  <conditionalFormatting sqref="J94 J97">
    <cfRule type="cellIs" dxfId="28" priority="22" stopIfTrue="1" operator="equal">
      <formula>0</formula>
    </cfRule>
  </conditionalFormatting>
  <conditionalFormatting sqref="J107">
    <cfRule type="cellIs" dxfId="27" priority="21" stopIfTrue="1" operator="equal">
      <formula>0</formula>
    </cfRule>
  </conditionalFormatting>
  <conditionalFormatting sqref="J13">
    <cfRule type="cellIs" dxfId="26" priority="20" stopIfTrue="1" operator="equal">
      <formula>0</formula>
    </cfRule>
  </conditionalFormatting>
  <conditionalFormatting sqref="J67">
    <cfRule type="cellIs" dxfId="25" priority="19" stopIfTrue="1" operator="equal">
      <formula>0</formula>
    </cfRule>
  </conditionalFormatting>
  <conditionalFormatting sqref="J65">
    <cfRule type="cellIs" dxfId="24" priority="18" stopIfTrue="1" operator="equal">
      <formula>0</formula>
    </cfRule>
  </conditionalFormatting>
  <conditionalFormatting sqref="J40">
    <cfRule type="cellIs" dxfId="23" priority="17" stopIfTrue="1" operator="equal">
      <formula>0</formula>
    </cfRule>
  </conditionalFormatting>
  <conditionalFormatting sqref="J87:J88 J91">
    <cfRule type="cellIs" dxfId="22" priority="16" stopIfTrue="1" operator="equal">
      <formula>0</formula>
    </cfRule>
  </conditionalFormatting>
  <conditionalFormatting sqref="J37">
    <cfRule type="cellIs" dxfId="21" priority="15" stopIfTrue="1" operator="equal">
      <formula>0</formula>
    </cfRule>
  </conditionalFormatting>
  <conditionalFormatting sqref="I122:J122">
    <cfRule type="cellIs" dxfId="20" priority="14" stopIfTrue="1" operator="equal">
      <formula>0</formula>
    </cfRule>
  </conditionalFormatting>
  <conditionalFormatting sqref="I19 I59 I15 I42 I21 I24 I61 I30:I31 I39 I27:I28 I45:I46 I33 I48:I50">
    <cfRule type="cellIs" dxfId="19" priority="13" stopIfTrue="1" operator="equal">
      <formula>0</formula>
    </cfRule>
  </conditionalFormatting>
  <conditionalFormatting sqref="I78">
    <cfRule type="cellIs" dxfId="18" priority="12" stopIfTrue="1" operator="equal">
      <formula>0</formula>
    </cfRule>
  </conditionalFormatting>
  <conditionalFormatting sqref="I86">
    <cfRule type="cellIs" dxfId="17" priority="11" stopIfTrue="1" operator="equal">
      <formula>0</formula>
    </cfRule>
  </conditionalFormatting>
  <conditionalFormatting sqref="I94 I97">
    <cfRule type="cellIs" dxfId="16" priority="10" stopIfTrue="1" operator="equal">
      <formula>0</formula>
    </cfRule>
  </conditionalFormatting>
  <conditionalFormatting sqref="I67">
    <cfRule type="cellIs" dxfId="15" priority="9" stopIfTrue="1" operator="equal">
      <formula>0</formula>
    </cfRule>
  </conditionalFormatting>
  <conditionalFormatting sqref="I65">
    <cfRule type="cellIs" dxfId="14" priority="8" stopIfTrue="1" operator="equal">
      <formula>0</formula>
    </cfRule>
  </conditionalFormatting>
  <conditionalFormatting sqref="I40">
    <cfRule type="cellIs" dxfId="13" priority="7" stopIfTrue="1" operator="equal">
      <formula>0</formula>
    </cfRule>
  </conditionalFormatting>
  <conditionalFormatting sqref="I87:I88 I91">
    <cfRule type="cellIs" dxfId="12" priority="6" stopIfTrue="1" operator="equal">
      <formula>0</formula>
    </cfRule>
  </conditionalFormatting>
  <conditionalFormatting sqref="I37">
    <cfRule type="cellIs" dxfId="11" priority="5" stopIfTrue="1" operator="equal">
      <formula>0</formula>
    </cfRule>
  </conditionalFormatting>
  <conditionalFormatting sqref="J43">
    <cfRule type="cellIs" dxfId="10" priority="4" stopIfTrue="1" operator="equal">
      <formula>0</formula>
    </cfRule>
  </conditionalFormatting>
  <conditionalFormatting sqref="I43">
    <cfRule type="cellIs" dxfId="9" priority="3" stopIfTrue="1" operator="equal">
      <formula>0</formula>
    </cfRule>
  </conditionalFormatting>
  <conditionalFormatting sqref="J95">
    <cfRule type="cellIs" dxfId="8" priority="2" stopIfTrue="1" operator="equal">
      <formula>0</formula>
    </cfRule>
  </conditionalFormatting>
  <conditionalFormatting sqref="I95">
    <cfRule type="cellIs" dxfId="7" priority="1" stopIfTrue="1" operator="equal">
      <formula>0</formula>
    </cfRule>
  </conditionalFormatting>
  <printOptions horizontalCentered="1"/>
  <pageMargins left="0.74803149606299213" right="0.23622047244094491" top="0.39370078740157483" bottom="0.39370078740157483" header="0.15748031496062992" footer="0"/>
  <pageSetup paperSize="9" scale="90" firstPageNumber="0" orientation="landscape" r:id="rId1"/>
  <headerFooter alignWithMargins="0"/>
  <rowBreaks count="6" manualBreakCount="6">
    <brk id="80" max="9" man="1"/>
    <brk id="85" max="9" man="1"/>
    <brk id="93" max="9" man="1"/>
    <brk id="100" max="9" man="1"/>
    <brk id="112" max="9" man="1"/>
    <brk id="120" max="9" man="1"/>
  </rowBreaks>
  <colBreaks count="1" manualBreakCount="1">
    <brk id="10" min="3" max="6553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S141"/>
  <sheetViews>
    <sheetView showGridLines="0" zoomScale="85" zoomScaleNormal="85" zoomScaleSheetLayoutView="100" workbookViewId="0">
      <pane ySplit="6" topLeftCell="A93" activePane="bottomLeft" state="frozen"/>
      <selection pane="bottomLeft" activeCell="O130" sqref="O130"/>
    </sheetView>
  </sheetViews>
  <sheetFormatPr defaultColWidth="9.140625" defaultRowHeight="15"/>
  <cols>
    <col min="1" max="1" width="7.7109375" style="403" customWidth="1"/>
    <col min="2" max="2" width="50.85546875" style="404" customWidth="1"/>
    <col min="3" max="3" width="7.5703125" style="385" customWidth="1"/>
    <col min="4" max="4" width="10.5703125" style="405" customWidth="1"/>
    <col min="5" max="5" width="14.7109375" style="384" customWidth="1"/>
    <col min="6" max="6" width="16.28515625" style="384" customWidth="1"/>
    <col min="7" max="7" width="11.85546875" style="384" customWidth="1"/>
    <col min="8" max="8" width="16.28515625" style="384" customWidth="1"/>
    <col min="9" max="9" width="12.7109375" style="384" customWidth="1"/>
    <col min="10" max="10" width="16.7109375" style="406" customWidth="1"/>
    <col min="11" max="11" width="9.7109375" style="378" bestFit="1" customWidth="1"/>
    <col min="12" max="12" width="14.140625" style="378" customWidth="1"/>
    <col min="13" max="13" width="5.28515625" style="378" customWidth="1"/>
    <col min="14" max="14" width="9.140625" style="378"/>
    <col min="15" max="16" width="15.5703125" style="378" bestFit="1" customWidth="1"/>
    <col min="17" max="16384" width="9.140625" style="378"/>
  </cols>
  <sheetData>
    <row r="1" spans="1:12" ht="15.75">
      <c r="A1" s="330"/>
      <c r="B1" s="331"/>
      <c r="C1" s="332"/>
      <c r="D1" s="333"/>
      <c r="E1" s="334"/>
      <c r="F1" s="334"/>
      <c r="G1" s="334"/>
      <c r="H1" s="334"/>
      <c r="I1" s="430" t="s">
        <v>438</v>
      </c>
      <c r="J1" s="430"/>
    </row>
    <row r="2" spans="1:12" ht="15.75">
      <c r="A2" s="428" t="s">
        <v>490</v>
      </c>
      <c r="B2" s="428"/>
      <c r="C2" s="428"/>
      <c r="D2" s="428"/>
      <c r="E2" s="428"/>
      <c r="F2" s="428"/>
      <c r="G2" s="428"/>
      <c r="H2" s="428"/>
      <c r="I2" s="428"/>
      <c r="J2" s="428"/>
    </row>
    <row r="3" spans="1:12" s="377" customFormat="1" ht="15.75">
      <c r="A3" s="429" t="s">
        <v>449</v>
      </c>
      <c r="B3" s="429"/>
      <c r="C3" s="429"/>
      <c r="D3" s="429"/>
      <c r="E3" s="429"/>
      <c r="F3" s="429"/>
      <c r="G3" s="429"/>
      <c r="H3" s="429"/>
      <c r="I3" s="429"/>
      <c r="J3" s="429"/>
    </row>
    <row r="4" spans="1:12" s="377" customFormat="1" ht="15.75">
      <c r="A4" s="448" t="s">
        <v>17</v>
      </c>
      <c r="B4" s="449" t="s">
        <v>8</v>
      </c>
      <c r="C4" s="343" t="s">
        <v>9</v>
      </c>
      <c r="D4" s="344" t="s">
        <v>10</v>
      </c>
      <c r="E4" s="345" t="s">
        <v>11</v>
      </c>
      <c r="F4" s="346"/>
      <c r="G4" s="345" t="s">
        <v>12</v>
      </c>
      <c r="H4" s="346"/>
      <c r="I4" s="335" t="s">
        <v>259</v>
      </c>
      <c r="J4" s="450" t="s">
        <v>13</v>
      </c>
    </row>
    <row r="5" spans="1:12" s="377" customFormat="1" ht="15.75">
      <c r="A5" s="341"/>
      <c r="B5" s="342"/>
      <c r="C5" s="451"/>
      <c r="D5" s="452"/>
      <c r="E5" s="453" t="s">
        <v>91</v>
      </c>
      <c r="F5" s="453" t="s">
        <v>14</v>
      </c>
      <c r="G5" s="453" t="s">
        <v>91</v>
      </c>
      <c r="H5" s="453" t="s">
        <v>14</v>
      </c>
      <c r="I5" s="453" t="s">
        <v>15</v>
      </c>
      <c r="J5" s="454" t="s">
        <v>16</v>
      </c>
    </row>
    <row r="6" spans="1:12" s="377" customFormat="1" ht="11.25" customHeight="1">
      <c r="A6" s="455">
        <v>1</v>
      </c>
      <c r="B6" s="456">
        <v>2</v>
      </c>
      <c r="C6" s="457">
        <v>3</v>
      </c>
      <c r="D6" s="458">
        <v>4</v>
      </c>
      <c r="E6" s="459">
        <v>5</v>
      </c>
      <c r="F6" s="459">
        <v>6</v>
      </c>
      <c r="G6" s="459">
        <v>7</v>
      </c>
      <c r="H6" s="459">
        <v>8</v>
      </c>
      <c r="I6" s="460">
        <v>9</v>
      </c>
      <c r="J6" s="461" t="s">
        <v>0</v>
      </c>
    </row>
    <row r="7" spans="1:12" ht="15.75">
      <c r="A7" s="336"/>
      <c r="B7" s="337" t="s">
        <v>185</v>
      </c>
      <c r="C7" s="338"/>
      <c r="D7" s="339"/>
      <c r="E7" s="340"/>
      <c r="F7" s="340"/>
      <c r="G7" s="340"/>
      <c r="H7" s="340"/>
      <c r="I7" s="340"/>
      <c r="J7" s="462"/>
    </row>
    <row r="8" spans="1:12" ht="335.25" customHeight="1">
      <c r="A8" s="463">
        <v>1</v>
      </c>
      <c r="B8" s="464" t="s">
        <v>492</v>
      </c>
      <c r="C8" s="465"/>
      <c r="D8" s="466"/>
      <c r="E8" s="466"/>
      <c r="F8" s="466"/>
      <c r="G8" s="466"/>
      <c r="H8" s="466"/>
      <c r="I8" s="466"/>
      <c r="J8" s="467"/>
    </row>
    <row r="9" spans="1:12" ht="123.75" customHeight="1">
      <c r="A9" s="463"/>
      <c r="B9" s="464" t="s">
        <v>491</v>
      </c>
      <c r="C9" s="468"/>
      <c r="D9" s="469"/>
      <c r="E9" s="469"/>
      <c r="F9" s="469"/>
      <c r="G9" s="469"/>
      <c r="H9" s="469"/>
      <c r="I9" s="469"/>
      <c r="J9" s="470"/>
    </row>
    <row r="10" spans="1:12">
      <c r="A10" s="463"/>
      <c r="B10" s="464" t="s">
        <v>440</v>
      </c>
      <c r="C10" s="471"/>
      <c r="D10" s="472"/>
      <c r="E10" s="472"/>
      <c r="F10" s="472"/>
      <c r="G10" s="472"/>
      <c r="H10" s="472"/>
      <c r="I10" s="472"/>
      <c r="J10" s="473"/>
    </row>
    <row r="11" spans="1:12">
      <c r="A11" s="463"/>
      <c r="B11" s="474" t="s">
        <v>206</v>
      </c>
      <c r="C11" s="475" t="s">
        <v>6</v>
      </c>
      <c r="D11" s="476">
        <v>5</v>
      </c>
      <c r="E11" s="477"/>
      <c r="F11" s="477"/>
      <c r="G11" s="478"/>
      <c r="H11" s="477"/>
      <c r="I11" s="477"/>
      <c r="J11" s="479"/>
      <c r="L11" s="379"/>
    </row>
    <row r="12" spans="1:12">
      <c r="A12" s="480"/>
      <c r="B12" s="474" t="s">
        <v>204</v>
      </c>
      <c r="C12" s="475" t="s">
        <v>6</v>
      </c>
      <c r="D12" s="476">
        <v>55</v>
      </c>
      <c r="E12" s="477"/>
      <c r="F12" s="477"/>
      <c r="G12" s="478"/>
      <c r="H12" s="477"/>
      <c r="I12" s="477"/>
      <c r="J12" s="479"/>
      <c r="L12" s="379"/>
    </row>
    <row r="13" spans="1:12" ht="15.75" customHeight="1">
      <c r="A13" s="480"/>
      <c r="B13" s="474" t="s">
        <v>203</v>
      </c>
      <c r="C13" s="475" t="s">
        <v>6</v>
      </c>
      <c r="D13" s="476">
        <v>83</v>
      </c>
      <c r="E13" s="477"/>
      <c r="F13" s="477"/>
      <c r="G13" s="478"/>
      <c r="H13" s="477"/>
      <c r="I13" s="477"/>
      <c r="J13" s="479"/>
      <c r="L13" s="379"/>
    </row>
    <row r="14" spans="1:12">
      <c r="A14" s="480"/>
      <c r="B14" s="474" t="s">
        <v>34</v>
      </c>
      <c r="C14" s="475" t="s">
        <v>6</v>
      </c>
      <c r="D14" s="476">
        <v>12</v>
      </c>
      <c r="E14" s="477"/>
      <c r="F14" s="477"/>
      <c r="G14" s="478"/>
      <c r="H14" s="477"/>
      <c r="I14" s="477"/>
      <c r="J14" s="479"/>
      <c r="L14" s="379"/>
    </row>
    <row r="15" spans="1:12" ht="135">
      <c r="A15" s="481">
        <v>2</v>
      </c>
      <c r="B15" s="482" t="s">
        <v>493</v>
      </c>
      <c r="C15" s="483"/>
      <c r="D15" s="484"/>
      <c r="E15" s="485"/>
      <c r="F15" s="485"/>
      <c r="G15" s="485"/>
      <c r="H15" s="485"/>
      <c r="I15" s="485"/>
      <c r="J15" s="486"/>
      <c r="L15" s="380"/>
    </row>
    <row r="16" spans="1:12">
      <c r="A16" s="463"/>
      <c r="B16" s="487" t="s">
        <v>271</v>
      </c>
      <c r="C16" s="475" t="s">
        <v>6</v>
      </c>
      <c r="D16" s="476">
        <v>5</v>
      </c>
      <c r="E16" s="477"/>
      <c r="F16" s="477"/>
      <c r="G16" s="488"/>
      <c r="H16" s="477"/>
      <c r="I16" s="477"/>
      <c r="J16" s="479"/>
      <c r="L16" s="380"/>
    </row>
    <row r="17" spans="1:17">
      <c r="A17" s="463"/>
      <c r="B17" s="487" t="s">
        <v>273</v>
      </c>
      <c r="C17" s="475" t="s">
        <v>6</v>
      </c>
      <c r="D17" s="476">
        <v>75</v>
      </c>
      <c r="E17" s="477"/>
      <c r="F17" s="477"/>
      <c r="G17" s="488"/>
      <c r="H17" s="477"/>
      <c r="I17" s="477"/>
      <c r="J17" s="479"/>
      <c r="L17" s="380"/>
    </row>
    <row r="18" spans="1:17">
      <c r="A18" s="463"/>
      <c r="B18" s="487" t="s">
        <v>68</v>
      </c>
      <c r="C18" s="475" t="s">
        <v>6</v>
      </c>
      <c r="D18" s="476">
        <v>65</v>
      </c>
      <c r="E18" s="477"/>
      <c r="F18" s="477"/>
      <c r="G18" s="488"/>
      <c r="H18" s="477"/>
      <c r="I18" s="477"/>
      <c r="J18" s="479"/>
      <c r="L18" s="380"/>
    </row>
    <row r="19" spans="1:17">
      <c r="A19" s="463"/>
      <c r="B19" s="487" t="s">
        <v>69</v>
      </c>
      <c r="C19" s="475" t="s">
        <v>6</v>
      </c>
      <c r="D19" s="489">
        <v>12</v>
      </c>
      <c r="E19" s="490"/>
      <c r="F19" s="477"/>
      <c r="G19" s="488"/>
      <c r="H19" s="477"/>
      <c r="I19" s="477"/>
      <c r="J19" s="491"/>
      <c r="L19" s="380"/>
    </row>
    <row r="20" spans="1:17">
      <c r="A20" s="463"/>
      <c r="B20" s="493" t="s">
        <v>270</v>
      </c>
      <c r="C20" s="475" t="s">
        <v>6</v>
      </c>
      <c r="D20" s="489">
        <v>16</v>
      </c>
      <c r="E20" s="490"/>
      <c r="F20" s="477"/>
      <c r="G20" s="488"/>
      <c r="H20" s="477"/>
      <c r="I20" s="477"/>
      <c r="J20" s="491"/>
      <c r="L20" s="380"/>
    </row>
    <row r="21" spans="1:17" ht="30">
      <c r="A21" s="829">
        <v>3</v>
      </c>
      <c r="B21" s="830" t="s">
        <v>494</v>
      </c>
      <c r="C21" s="495"/>
      <c r="D21" s="496"/>
      <c r="E21" s="496"/>
      <c r="F21" s="496"/>
      <c r="G21" s="496"/>
      <c r="H21" s="496"/>
      <c r="I21" s="496"/>
      <c r="J21" s="497"/>
    </row>
    <row r="22" spans="1:17">
      <c r="A22" s="463"/>
      <c r="B22" s="498" t="s">
        <v>441</v>
      </c>
      <c r="C22" s="656"/>
      <c r="D22" s="657"/>
      <c r="E22" s="658"/>
      <c r="F22" s="658"/>
      <c r="G22" s="659"/>
      <c r="H22" s="659"/>
      <c r="I22" s="659"/>
      <c r="J22" s="660"/>
    </row>
    <row r="23" spans="1:17">
      <c r="A23" s="463"/>
      <c r="B23" s="655" t="s">
        <v>442</v>
      </c>
      <c r="C23" s="656"/>
      <c r="D23" s="657"/>
      <c r="E23" s="658"/>
      <c r="F23" s="658"/>
      <c r="G23" s="659"/>
      <c r="H23" s="659"/>
      <c r="I23" s="659"/>
      <c r="J23" s="659"/>
    </row>
    <row r="24" spans="1:17" ht="30">
      <c r="A24" s="463"/>
      <c r="B24" s="494" t="s">
        <v>216</v>
      </c>
      <c r="C24" s="499"/>
      <c r="D24" s="500"/>
      <c r="E24" s="501"/>
      <c r="F24" s="501"/>
      <c r="G24" s="502"/>
      <c r="H24" s="502"/>
      <c r="I24" s="502"/>
      <c r="J24" s="503"/>
    </row>
    <row r="25" spans="1:17">
      <c r="A25" s="492"/>
      <c r="B25" s="482" t="s">
        <v>217</v>
      </c>
      <c r="C25" s="504" t="s">
        <v>443</v>
      </c>
      <c r="D25" s="505">
        <v>1</v>
      </c>
      <c r="E25" s="506"/>
      <c r="F25" s="506"/>
      <c r="G25" s="507"/>
      <c r="H25" s="507"/>
      <c r="I25" s="508"/>
      <c r="J25" s="509"/>
      <c r="O25" s="380"/>
      <c r="P25" s="380"/>
    </row>
    <row r="26" spans="1:17" s="377" customFormat="1" ht="15.75" customHeight="1">
      <c r="A26" s="510" t="s">
        <v>181</v>
      </c>
      <c r="B26" s="511"/>
      <c r="C26" s="511"/>
      <c r="D26" s="511"/>
      <c r="E26" s="511"/>
      <c r="F26" s="511"/>
      <c r="G26" s="511"/>
      <c r="H26" s="511"/>
      <c r="I26" s="512"/>
      <c r="J26" s="513"/>
      <c r="O26" s="381"/>
      <c r="P26" s="381"/>
    </row>
    <row r="27" spans="1:17" ht="19.5" customHeight="1">
      <c r="A27" s="514"/>
      <c r="B27" s="515"/>
      <c r="C27" s="515"/>
      <c r="D27" s="515"/>
      <c r="E27" s="515"/>
      <c r="F27" s="515"/>
      <c r="G27" s="515"/>
      <c r="H27" s="515"/>
      <c r="I27" s="515"/>
      <c r="J27" s="516"/>
    </row>
    <row r="28" spans="1:17" ht="15.75" customHeight="1">
      <c r="A28" s="517"/>
      <c r="B28" s="518" t="s">
        <v>182</v>
      </c>
      <c r="C28" s="518"/>
      <c r="D28" s="518"/>
      <c r="E28" s="518"/>
      <c r="F28" s="518"/>
      <c r="G28" s="518"/>
      <c r="H28" s="518"/>
      <c r="I28" s="518"/>
      <c r="J28" s="519"/>
    </row>
    <row r="29" spans="1:17" ht="229.5" customHeight="1">
      <c r="A29" s="520">
        <v>1</v>
      </c>
      <c r="B29" s="521" t="s">
        <v>495</v>
      </c>
      <c r="C29" s="522"/>
      <c r="D29" s="523"/>
      <c r="E29" s="523"/>
      <c r="F29" s="523"/>
      <c r="G29" s="523"/>
      <c r="H29" s="523"/>
      <c r="I29" s="523"/>
      <c r="J29" s="524"/>
      <c r="O29" s="382"/>
      <c r="P29" s="382"/>
    </row>
    <row r="30" spans="1:17">
      <c r="A30" s="525"/>
      <c r="B30" s="526" t="s">
        <v>267</v>
      </c>
      <c r="C30" s="527" t="s">
        <v>18</v>
      </c>
      <c r="D30" s="528">
        <v>566</v>
      </c>
      <c r="E30" s="529"/>
      <c r="F30" s="529"/>
      <c r="G30" s="529"/>
      <c r="H30" s="530"/>
      <c r="I30" s="529"/>
      <c r="J30" s="531"/>
    </row>
    <row r="31" spans="1:17">
      <c r="A31" s="525"/>
      <c r="B31" s="526" t="s">
        <v>266</v>
      </c>
      <c r="C31" s="527" t="s">
        <v>18</v>
      </c>
      <c r="D31" s="528">
        <v>44</v>
      </c>
      <c r="E31" s="529"/>
      <c r="F31" s="529"/>
      <c r="G31" s="529"/>
      <c r="H31" s="530"/>
      <c r="I31" s="529"/>
      <c r="J31" s="531"/>
      <c r="Q31" s="382"/>
    </row>
    <row r="32" spans="1:17">
      <c r="A32" s="525"/>
      <c r="B32" s="526" t="s">
        <v>444</v>
      </c>
      <c r="C32" s="527" t="s">
        <v>18</v>
      </c>
      <c r="D32" s="528">
        <v>92</v>
      </c>
      <c r="E32" s="529"/>
      <c r="F32" s="529"/>
      <c r="G32" s="529"/>
      <c r="H32" s="530"/>
      <c r="I32" s="529"/>
      <c r="J32" s="531"/>
    </row>
    <row r="33" spans="1:16">
      <c r="A33" s="525"/>
      <c r="B33" s="526" t="s">
        <v>263</v>
      </c>
      <c r="C33" s="527" t="s">
        <v>18</v>
      </c>
      <c r="D33" s="528">
        <v>22</v>
      </c>
      <c r="E33" s="529"/>
      <c r="F33" s="529"/>
      <c r="G33" s="529"/>
      <c r="H33" s="530"/>
      <c r="I33" s="529"/>
      <c r="J33" s="531"/>
    </row>
    <row r="34" spans="1:16">
      <c r="A34" s="525"/>
      <c r="B34" s="532" t="s">
        <v>261</v>
      </c>
      <c r="C34" s="527" t="s">
        <v>18</v>
      </c>
      <c r="D34" s="528">
        <v>20</v>
      </c>
      <c r="E34" s="529"/>
      <c r="F34" s="529"/>
      <c r="G34" s="529"/>
      <c r="H34" s="530"/>
      <c r="I34" s="529"/>
      <c r="J34" s="531"/>
    </row>
    <row r="35" spans="1:16" ht="116.25">
      <c r="A35" s="520">
        <f>A29+1</f>
        <v>2</v>
      </c>
      <c r="B35" s="533" t="s">
        <v>496</v>
      </c>
      <c r="C35" s="534"/>
      <c r="D35" s="535"/>
      <c r="E35" s="535"/>
      <c r="F35" s="535"/>
      <c r="G35" s="535"/>
      <c r="H35" s="535"/>
      <c r="I35" s="535"/>
      <c r="J35" s="536"/>
      <c r="L35" s="382"/>
    </row>
    <row r="36" spans="1:16" ht="16.5">
      <c r="A36" s="525"/>
      <c r="B36" s="537" t="s">
        <v>497</v>
      </c>
      <c r="C36" s="538"/>
      <c r="D36" s="539"/>
      <c r="E36" s="540"/>
      <c r="F36" s="540"/>
      <c r="G36" s="540"/>
      <c r="H36" s="540"/>
      <c r="I36" s="540"/>
      <c r="J36" s="541"/>
      <c r="K36" s="383"/>
      <c r="L36" s="383"/>
    </row>
    <row r="37" spans="1:16">
      <c r="A37" s="525"/>
      <c r="B37" s="542" t="s">
        <v>101</v>
      </c>
      <c r="C37" s="527" t="s">
        <v>7</v>
      </c>
      <c r="D37" s="528">
        <v>30</v>
      </c>
      <c r="E37" s="543"/>
      <c r="F37" s="529"/>
      <c r="G37" s="529"/>
      <c r="H37" s="529"/>
      <c r="I37" s="529"/>
      <c r="J37" s="531"/>
    </row>
    <row r="38" spans="1:16">
      <c r="A38" s="544"/>
      <c r="B38" s="542" t="s">
        <v>102</v>
      </c>
      <c r="C38" s="527" t="s">
        <v>7</v>
      </c>
      <c r="D38" s="528">
        <v>2</v>
      </c>
      <c r="E38" s="543"/>
      <c r="F38" s="529"/>
      <c r="G38" s="529"/>
      <c r="H38" s="529"/>
      <c r="I38" s="529"/>
      <c r="J38" s="531"/>
    </row>
    <row r="39" spans="1:16">
      <c r="A39" s="544"/>
      <c r="B39" s="542" t="s">
        <v>103</v>
      </c>
      <c r="C39" s="527" t="s">
        <v>7</v>
      </c>
      <c r="D39" s="528">
        <v>16</v>
      </c>
      <c r="E39" s="543"/>
      <c r="F39" s="529"/>
      <c r="G39" s="529"/>
      <c r="H39" s="529"/>
      <c r="I39" s="529"/>
      <c r="J39" s="531"/>
    </row>
    <row r="40" spans="1:16">
      <c r="A40" s="544"/>
      <c r="B40" s="542" t="s">
        <v>105</v>
      </c>
      <c r="C40" s="527" t="s">
        <v>7</v>
      </c>
      <c r="D40" s="528">
        <v>4</v>
      </c>
      <c r="E40" s="543"/>
      <c r="F40" s="529"/>
      <c r="G40" s="529"/>
      <c r="H40" s="529"/>
      <c r="I40" s="529"/>
      <c r="J40" s="531"/>
    </row>
    <row r="41" spans="1:16">
      <c r="A41" s="544"/>
      <c r="B41" s="532" t="s">
        <v>411</v>
      </c>
      <c r="C41" s="527" t="s">
        <v>7</v>
      </c>
      <c r="D41" s="528">
        <v>4</v>
      </c>
      <c r="E41" s="543"/>
      <c r="F41" s="529"/>
      <c r="G41" s="529"/>
      <c r="H41" s="529"/>
      <c r="I41" s="529"/>
      <c r="J41" s="531"/>
      <c r="O41" s="384"/>
      <c r="P41" s="384"/>
    </row>
    <row r="42" spans="1:16">
      <c r="A42" s="544"/>
      <c r="B42" s="537" t="s">
        <v>498</v>
      </c>
      <c r="C42" s="545"/>
      <c r="D42" s="539"/>
      <c r="E42" s="546"/>
      <c r="F42" s="547"/>
      <c r="G42" s="547"/>
      <c r="H42" s="547"/>
      <c r="I42" s="547"/>
      <c r="J42" s="548"/>
      <c r="O42" s="384"/>
      <c r="P42" s="384"/>
    </row>
    <row r="43" spans="1:16">
      <c r="A43" s="544"/>
      <c r="B43" s="542" t="s">
        <v>103</v>
      </c>
      <c r="C43" s="527" t="s">
        <v>7</v>
      </c>
      <c r="D43" s="528">
        <v>2</v>
      </c>
      <c r="E43" s="543"/>
      <c r="F43" s="529"/>
      <c r="G43" s="529"/>
      <c r="H43" s="529"/>
      <c r="I43" s="529"/>
      <c r="J43" s="531"/>
      <c r="O43" s="384"/>
      <c r="P43" s="384"/>
    </row>
    <row r="44" spans="1:16">
      <c r="A44" s="544"/>
      <c r="B44" s="537" t="s">
        <v>499</v>
      </c>
      <c r="C44" s="545"/>
      <c r="D44" s="539"/>
      <c r="E44" s="546"/>
      <c r="F44" s="547"/>
      <c r="G44" s="547"/>
      <c r="H44" s="547"/>
      <c r="I44" s="547"/>
      <c r="J44" s="548"/>
      <c r="O44" s="384"/>
      <c r="P44" s="384"/>
    </row>
    <row r="45" spans="1:16">
      <c r="A45" s="544"/>
      <c r="B45" s="542" t="s">
        <v>102</v>
      </c>
      <c r="C45" s="527" t="s">
        <v>7</v>
      </c>
      <c r="D45" s="528">
        <v>2</v>
      </c>
      <c r="E45" s="543"/>
      <c r="F45" s="529"/>
      <c r="G45" s="529"/>
      <c r="H45" s="529"/>
      <c r="I45" s="529"/>
      <c r="J45" s="531"/>
      <c r="O45" s="384"/>
      <c r="P45" s="384"/>
    </row>
    <row r="46" spans="1:16" ht="152.25" customHeight="1">
      <c r="A46" s="520">
        <f>A35+1</f>
        <v>3</v>
      </c>
      <c r="B46" s="521" t="s">
        <v>500</v>
      </c>
      <c r="C46" s="549"/>
      <c r="D46" s="550"/>
      <c r="E46" s="550"/>
      <c r="F46" s="550"/>
      <c r="G46" s="550"/>
      <c r="H46" s="551"/>
      <c r="I46" s="551"/>
      <c r="J46" s="552"/>
    </row>
    <row r="47" spans="1:16">
      <c r="A47" s="525"/>
      <c r="B47" s="542" t="s">
        <v>410</v>
      </c>
      <c r="C47" s="527" t="s">
        <v>7</v>
      </c>
      <c r="D47" s="527">
        <v>2</v>
      </c>
      <c r="E47" s="543"/>
      <c r="F47" s="529"/>
      <c r="G47" s="543"/>
      <c r="H47" s="529"/>
      <c r="I47" s="529"/>
      <c r="J47" s="531"/>
    </row>
    <row r="48" spans="1:16">
      <c r="A48" s="525"/>
      <c r="B48" s="542" t="s">
        <v>41</v>
      </c>
      <c r="C48" s="527" t="s">
        <v>7</v>
      </c>
      <c r="D48" s="527">
        <v>4</v>
      </c>
      <c r="E48" s="543"/>
      <c r="F48" s="529"/>
      <c r="G48" s="543"/>
      <c r="H48" s="529"/>
      <c r="I48" s="529"/>
      <c r="J48" s="531"/>
    </row>
    <row r="49" spans="1:16">
      <c r="A49" s="525"/>
      <c r="B49" s="542" t="s">
        <v>43</v>
      </c>
      <c r="C49" s="527" t="s">
        <v>7</v>
      </c>
      <c r="D49" s="527">
        <v>2</v>
      </c>
      <c r="E49" s="543"/>
      <c r="F49" s="529"/>
      <c r="G49" s="543"/>
      <c r="H49" s="529"/>
      <c r="I49" s="529"/>
      <c r="J49" s="531"/>
    </row>
    <row r="50" spans="1:16">
      <c r="A50" s="525"/>
      <c r="B50" s="542" t="s">
        <v>178</v>
      </c>
      <c r="C50" s="527" t="s">
        <v>7</v>
      </c>
      <c r="D50" s="527">
        <v>2</v>
      </c>
      <c r="E50" s="543"/>
      <c r="F50" s="529"/>
      <c r="G50" s="543"/>
      <c r="H50" s="529"/>
      <c r="I50" s="529"/>
      <c r="J50" s="531"/>
    </row>
    <row r="51" spans="1:16" ht="89.25">
      <c r="A51" s="544">
        <f>A46+1</f>
        <v>4</v>
      </c>
      <c r="B51" s="533" t="s">
        <v>501</v>
      </c>
      <c r="C51" s="522"/>
      <c r="D51" s="553"/>
      <c r="E51" s="551"/>
      <c r="F51" s="551"/>
      <c r="G51" s="551"/>
      <c r="H51" s="551"/>
      <c r="I51" s="551"/>
      <c r="J51" s="552"/>
    </row>
    <row r="52" spans="1:16">
      <c r="A52" s="525"/>
      <c r="B52" s="554" t="s">
        <v>412</v>
      </c>
      <c r="C52" s="527" t="s">
        <v>7</v>
      </c>
      <c r="D52" s="528">
        <v>2</v>
      </c>
      <c r="E52" s="543"/>
      <c r="F52" s="529"/>
      <c r="G52" s="543"/>
      <c r="H52" s="529"/>
      <c r="I52" s="529"/>
      <c r="J52" s="531"/>
    </row>
    <row r="53" spans="1:16" ht="15" customHeight="1">
      <c r="A53" s="525"/>
      <c r="B53" s="555" t="s">
        <v>445</v>
      </c>
      <c r="C53" s="556" t="s">
        <v>7</v>
      </c>
      <c r="D53" s="557">
        <v>2</v>
      </c>
      <c r="E53" s="558"/>
      <c r="F53" s="559"/>
      <c r="G53" s="558"/>
      <c r="H53" s="559"/>
      <c r="I53" s="559"/>
      <c r="J53" s="560"/>
      <c r="O53" s="380"/>
      <c r="P53" s="380"/>
    </row>
    <row r="54" spans="1:16" ht="344.25">
      <c r="A54" s="520">
        <v>5</v>
      </c>
      <c r="B54" s="561" t="s">
        <v>502</v>
      </c>
      <c r="C54" s="549"/>
      <c r="D54" s="550"/>
      <c r="E54" s="550"/>
      <c r="F54" s="550"/>
      <c r="G54" s="550"/>
      <c r="H54" s="550"/>
      <c r="I54" s="562"/>
      <c r="J54" s="563"/>
      <c r="O54" s="380"/>
      <c r="P54" s="380"/>
    </row>
    <row r="55" spans="1:16" ht="15" customHeight="1">
      <c r="A55" s="544"/>
      <c r="B55" s="542" t="s">
        <v>446</v>
      </c>
      <c r="C55" s="527" t="s">
        <v>7</v>
      </c>
      <c r="D55" s="528">
        <v>2</v>
      </c>
      <c r="E55" s="529"/>
      <c r="F55" s="529"/>
      <c r="G55" s="529"/>
      <c r="H55" s="529"/>
      <c r="I55" s="529"/>
      <c r="J55" s="564"/>
      <c r="O55" s="380"/>
      <c r="P55" s="380"/>
    </row>
    <row r="56" spans="1:16" ht="15" customHeight="1">
      <c r="A56" s="525"/>
      <c r="B56" s="542" t="s">
        <v>447</v>
      </c>
      <c r="C56" s="527" t="s">
        <v>7</v>
      </c>
      <c r="D56" s="528">
        <v>2</v>
      </c>
      <c r="E56" s="529"/>
      <c r="F56" s="529"/>
      <c r="G56" s="529"/>
      <c r="H56" s="529"/>
      <c r="I56" s="529"/>
      <c r="J56" s="564"/>
      <c r="O56" s="380"/>
      <c r="P56" s="380"/>
    </row>
    <row r="57" spans="1:16" ht="87.75">
      <c r="A57" s="520">
        <v>6</v>
      </c>
      <c r="B57" s="565" t="s">
        <v>503</v>
      </c>
      <c r="C57" s="566"/>
      <c r="D57" s="567"/>
      <c r="E57" s="562"/>
      <c r="F57" s="562"/>
      <c r="G57" s="562"/>
      <c r="H57" s="562"/>
      <c r="I57" s="562"/>
      <c r="J57" s="552"/>
    </row>
    <row r="58" spans="1:16">
      <c r="A58" s="525"/>
      <c r="B58" s="542" t="s">
        <v>120</v>
      </c>
      <c r="C58" s="527" t="s">
        <v>7</v>
      </c>
      <c r="D58" s="528">
        <v>2</v>
      </c>
      <c r="E58" s="543"/>
      <c r="F58" s="529"/>
      <c r="G58" s="543"/>
      <c r="H58" s="529"/>
      <c r="I58" s="529"/>
      <c r="J58" s="531"/>
    </row>
    <row r="59" spans="1:16">
      <c r="A59" s="544"/>
      <c r="B59" s="542" t="s">
        <v>121</v>
      </c>
      <c r="C59" s="527" t="s">
        <v>7</v>
      </c>
      <c r="D59" s="528">
        <v>2</v>
      </c>
      <c r="E59" s="543"/>
      <c r="F59" s="529"/>
      <c r="G59" s="543"/>
      <c r="H59" s="529"/>
      <c r="I59" s="529"/>
      <c r="J59" s="531"/>
    </row>
    <row r="60" spans="1:16">
      <c r="A60" s="544"/>
      <c r="B60" s="542" t="s">
        <v>123</v>
      </c>
      <c r="C60" s="527" t="s">
        <v>7</v>
      </c>
      <c r="D60" s="528">
        <v>2</v>
      </c>
      <c r="E60" s="543"/>
      <c r="F60" s="529"/>
      <c r="G60" s="543"/>
      <c r="H60" s="529"/>
      <c r="I60" s="529"/>
      <c r="J60" s="531"/>
    </row>
    <row r="61" spans="1:16" ht="201.75" customHeight="1">
      <c r="A61" s="568">
        <v>7</v>
      </c>
      <c r="B61" s="569" t="s">
        <v>504</v>
      </c>
      <c r="C61" s="522"/>
      <c r="D61" s="553"/>
      <c r="E61" s="551"/>
      <c r="F61" s="551"/>
      <c r="G61" s="551"/>
      <c r="H61" s="551"/>
      <c r="I61" s="551"/>
      <c r="J61" s="552"/>
    </row>
    <row r="62" spans="1:16" ht="21" customHeight="1">
      <c r="A62" s="544"/>
      <c r="B62" s="570" t="s">
        <v>84</v>
      </c>
      <c r="C62" s="571" t="s">
        <v>7</v>
      </c>
      <c r="D62" s="571">
        <v>2</v>
      </c>
      <c r="E62" s="543"/>
      <c r="F62" s="529"/>
      <c r="G62" s="543"/>
      <c r="H62" s="529"/>
      <c r="I62" s="529"/>
      <c r="J62" s="531"/>
    </row>
    <row r="63" spans="1:16" s="377" customFormat="1">
      <c r="A63" s="572"/>
      <c r="B63" s="570" t="s">
        <v>85</v>
      </c>
      <c r="C63" s="571" t="s">
        <v>7</v>
      </c>
      <c r="D63" s="571">
        <v>126</v>
      </c>
      <c r="E63" s="543"/>
      <c r="F63" s="529"/>
      <c r="G63" s="543"/>
      <c r="H63" s="529"/>
      <c r="I63" s="529"/>
      <c r="J63" s="531"/>
      <c r="L63" s="378"/>
    </row>
    <row r="64" spans="1:16" s="377" customFormat="1">
      <c r="A64" s="572"/>
      <c r="B64" s="570" t="s">
        <v>86</v>
      </c>
      <c r="C64" s="571" t="s">
        <v>7</v>
      </c>
      <c r="D64" s="571">
        <v>22</v>
      </c>
      <c r="E64" s="543"/>
      <c r="F64" s="529"/>
      <c r="G64" s="543"/>
      <c r="H64" s="529"/>
      <c r="I64" s="529"/>
      <c r="J64" s="531"/>
      <c r="L64" s="378"/>
    </row>
    <row r="65" spans="1:16" s="377" customFormat="1">
      <c r="A65" s="572"/>
      <c r="B65" s="570" t="s">
        <v>87</v>
      </c>
      <c r="C65" s="571" t="s">
        <v>7</v>
      </c>
      <c r="D65" s="571">
        <v>38</v>
      </c>
      <c r="E65" s="543"/>
      <c r="F65" s="529"/>
      <c r="G65" s="543"/>
      <c r="H65" s="529"/>
      <c r="I65" s="529"/>
      <c r="J65" s="531"/>
      <c r="L65" s="378"/>
    </row>
    <row r="66" spans="1:16" s="377" customFormat="1">
      <c r="A66" s="572"/>
      <c r="B66" s="570" t="s">
        <v>88</v>
      </c>
      <c r="C66" s="571" t="s">
        <v>7</v>
      </c>
      <c r="D66" s="571">
        <v>10</v>
      </c>
      <c r="E66" s="543"/>
      <c r="F66" s="529"/>
      <c r="G66" s="543"/>
      <c r="H66" s="529"/>
      <c r="I66" s="529"/>
      <c r="J66" s="531"/>
      <c r="L66" s="378"/>
    </row>
    <row r="67" spans="1:16" s="377" customFormat="1">
      <c r="A67" s="572"/>
      <c r="B67" s="570" t="s">
        <v>312</v>
      </c>
      <c r="C67" s="571" t="s">
        <v>7</v>
      </c>
      <c r="D67" s="571">
        <v>12</v>
      </c>
      <c r="E67" s="543"/>
      <c r="F67" s="529"/>
      <c r="G67" s="543"/>
      <c r="H67" s="529"/>
      <c r="I67" s="529"/>
      <c r="J67" s="531"/>
      <c r="L67" s="378"/>
    </row>
    <row r="68" spans="1:16" ht="42.75">
      <c r="A68" s="520">
        <v>8</v>
      </c>
      <c r="B68" s="573" t="s">
        <v>505</v>
      </c>
      <c r="C68" s="522"/>
      <c r="D68" s="553"/>
      <c r="E68" s="551"/>
      <c r="F68" s="551"/>
      <c r="G68" s="551"/>
      <c r="H68" s="551"/>
      <c r="I68" s="551"/>
      <c r="J68" s="552"/>
    </row>
    <row r="69" spans="1:16">
      <c r="A69" s="574"/>
      <c r="B69" s="575" t="s">
        <v>87</v>
      </c>
      <c r="C69" s="527" t="s">
        <v>7</v>
      </c>
      <c r="D69" s="528">
        <v>4</v>
      </c>
      <c r="E69" s="576"/>
      <c r="F69" s="529"/>
      <c r="G69" s="543"/>
      <c r="H69" s="529"/>
      <c r="I69" s="529"/>
      <c r="J69" s="531"/>
    </row>
    <row r="70" spans="1:16">
      <c r="A70" s="525"/>
      <c r="B70" s="577" t="s">
        <v>88</v>
      </c>
      <c r="C70" s="578" t="s">
        <v>7</v>
      </c>
      <c r="D70" s="579">
        <v>4</v>
      </c>
      <c r="E70" s="576"/>
      <c r="F70" s="529"/>
      <c r="G70" s="543"/>
      <c r="H70" s="529"/>
      <c r="I70" s="529"/>
      <c r="J70" s="531"/>
    </row>
    <row r="71" spans="1:16">
      <c r="A71" s="525"/>
      <c r="B71" s="575" t="s">
        <v>312</v>
      </c>
      <c r="C71" s="527" t="s">
        <v>7</v>
      </c>
      <c r="D71" s="528">
        <v>2</v>
      </c>
      <c r="E71" s="576"/>
      <c r="F71" s="529"/>
      <c r="G71" s="543"/>
      <c r="H71" s="529"/>
      <c r="I71" s="529"/>
      <c r="J71" s="531"/>
    </row>
    <row r="72" spans="1:16" ht="42.75">
      <c r="A72" s="520">
        <f>A68+1</f>
        <v>9</v>
      </c>
      <c r="B72" s="565" t="s">
        <v>506</v>
      </c>
      <c r="C72" s="522"/>
      <c r="D72" s="580"/>
      <c r="E72" s="551"/>
      <c r="F72" s="551"/>
      <c r="G72" s="551"/>
      <c r="H72" s="551"/>
      <c r="I72" s="551"/>
      <c r="J72" s="552"/>
    </row>
    <row r="73" spans="1:16">
      <c r="A73" s="525"/>
      <c r="B73" s="554" t="s">
        <v>72</v>
      </c>
      <c r="C73" s="527" t="s">
        <v>7</v>
      </c>
      <c r="D73" s="528">
        <v>4</v>
      </c>
      <c r="E73" s="576"/>
      <c r="F73" s="529"/>
      <c r="G73" s="543"/>
      <c r="H73" s="529"/>
      <c r="I73" s="529"/>
      <c r="J73" s="531"/>
    </row>
    <row r="74" spans="1:16">
      <c r="A74" s="525"/>
      <c r="B74" s="581" t="s">
        <v>74</v>
      </c>
      <c r="C74" s="578" t="s">
        <v>7</v>
      </c>
      <c r="D74" s="579">
        <v>4</v>
      </c>
      <c r="E74" s="576"/>
      <c r="F74" s="529"/>
      <c r="G74" s="543"/>
      <c r="H74" s="529"/>
      <c r="I74" s="529"/>
      <c r="J74" s="531"/>
    </row>
    <row r="75" spans="1:16">
      <c r="A75" s="593"/>
      <c r="B75" s="555" t="s">
        <v>75</v>
      </c>
      <c r="C75" s="556" t="s">
        <v>7</v>
      </c>
      <c r="D75" s="557">
        <v>2</v>
      </c>
      <c r="E75" s="558"/>
      <c r="F75" s="559"/>
      <c r="G75" s="558"/>
      <c r="H75" s="559"/>
      <c r="I75" s="559"/>
      <c r="J75" s="560"/>
    </row>
    <row r="76" spans="1:16" ht="28.5">
      <c r="A76" s="520">
        <f>A72+1</f>
        <v>10</v>
      </c>
      <c r="B76" s="561" t="s">
        <v>507</v>
      </c>
      <c r="C76" s="534"/>
      <c r="D76" s="582"/>
      <c r="E76" s="562"/>
      <c r="F76" s="562"/>
      <c r="G76" s="562"/>
      <c r="H76" s="562"/>
      <c r="I76" s="562"/>
      <c r="J76" s="536"/>
    </row>
    <row r="77" spans="1:16" ht="34.5" customHeight="1">
      <c r="A77" s="544"/>
      <c r="B77" s="532" t="s">
        <v>4</v>
      </c>
      <c r="C77" s="583"/>
      <c r="D77" s="584"/>
      <c r="E77" s="585"/>
      <c r="F77" s="585"/>
      <c r="G77" s="585"/>
      <c r="H77" s="585"/>
      <c r="I77" s="585"/>
      <c r="J77" s="586"/>
    </row>
    <row r="78" spans="1:16">
      <c r="A78" s="544"/>
      <c r="B78" s="554" t="s">
        <v>3</v>
      </c>
      <c r="C78" s="545"/>
      <c r="D78" s="587"/>
      <c r="E78" s="540"/>
      <c r="F78" s="540"/>
      <c r="G78" s="540"/>
      <c r="H78" s="540"/>
      <c r="I78" s="540"/>
      <c r="J78" s="541"/>
    </row>
    <row r="79" spans="1:16" ht="29.25" customHeight="1">
      <c r="A79" s="544"/>
      <c r="B79" s="532" t="s">
        <v>192</v>
      </c>
      <c r="C79" s="588" t="s">
        <v>18</v>
      </c>
      <c r="D79" s="589">
        <v>138</v>
      </c>
      <c r="E79" s="590"/>
      <c r="F79" s="590"/>
      <c r="G79" s="590"/>
      <c r="H79" s="590"/>
      <c r="I79" s="590"/>
      <c r="J79" s="564"/>
      <c r="O79" s="384"/>
      <c r="P79" s="384"/>
    </row>
    <row r="80" spans="1:16" ht="33" customHeight="1">
      <c r="A80" s="544"/>
      <c r="B80" s="532" t="s">
        <v>191</v>
      </c>
      <c r="C80" s="588" t="s">
        <v>18</v>
      </c>
      <c r="D80" s="589">
        <v>302</v>
      </c>
      <c r="E80" s="590"/>
      <c r="F80" s="590"/>
      <c r="G80" s="590"/>
      <c r="H80" s="590"/>
      <c r="I80" s="590"/>
      <c r="J80" s="564"/>
    </row>
    <row r="81" spans="1:19" ht="28.5">
      <c r="A81" s="568">
        <f>A76+1</f>
        <v>11</v>
      </c>
      <c r="B81" s="573" t="s">
        <v>508</v>
      </c>
      <c r="C81" s="522"/>
      <c r="D81" s="580"/>
      <c r="E81" s="551"/>
      <c r="F81" s="551"/>
      <c r="G81" s="551"/>
      <c r="H81" s="551"/>
      <c r="I81" s="551"/>
      <c r="J81" s="552"/>
    </row>
    <row r="82" spans="1:19" ht="16.5">
      <c r="A82" s="591"/>
      <c r="B82" s="555" t="s">
        <v>509</v>
      </c>
      <c r="C82" s="556" t="s">
        <v>510</v>
      </c>
      <c r="D82" s="557">
        <v>310</v>
      </c>
      <c r="E82" s="558"/>
      <c r="F82" s="592"/>
      <c r="G82" s="558"/>
      <c r="H82" s="592"/>
      <c r="I82" s="592"/>
      <c r="J82" s="560"/>
      <c r="O82" s="384"/>
      <c r="P82" s="384"/>
    </row>
    <row r="83" spans="1:19" ht="174" customHeight="1">
      <c r="A83" s="520">
        <f>A81+1</f>
        <v>12</v>
      </c>
      <c r="B83" s="565" t="s">
        <v>511</v>
      </c>
      <c r="C83" s="522"/>
      <c r="D83" s="553"/>
      <c r="E83" s="551"/>
      <c r="F83" s="551"/>
      <c r="G83" s="551"/>
      <c r="H83" s="551"/>
      <c r="I83" s="551"/>
      <c r="J83" s="552"/>
    </row>
    <row r="84" spans="1:19" ht="14.25" customHeight="1">
      <c r="A84" s="525"/>
      <c r="B84" s="554" t="s">
        <v>20</v>
      </c>
      <c r="C84" s="527" t="s">
        <v>7</v>
      </c>
      <c r="D84" s="588">
        <v>2</v>
      </c>
      <c r="E84" s="543"/>
      <c r="F84" s="590"/>
      <c r="G84" s="529"/>
      <c r="H84" s="590"/>
      <c r="I84" s="590"/>
      <c r="J84" s="531"/>
    </row>
    <row r="85" spans="1:19">
      <c r="A85" s="525"/>
      <c r="B85" s="554" t="s">
        <v>32</v>
      </c>
      <c r="C85" s="527" t="s">
        <v>7</v>
      </c>
      <c r="D85" s="588">
        <v>6</v>
      </c>
      <c r="E85" s="529"/>
      <c r="F85" s="590"/>
      <c r="G85" s="529"/>
      <c r="H85" s="590"/>
      <c r="I85" s="590"/>
      <c r="J85" s="531"/>
    </row>
    <row r="86" spans="1:19" ht="16.5" customHeight="1">
      <c r="A86" s="593"/>
      <c r="B86" s="555" t="s">
        <v>144</v>
      </c>
      <c r="C86" s="556" t="s">
        <v>7</v>
      </c>
      <c r="D86" s="594">
        <v>3</v>
      </c>
      <c r="E86" s="559"/>
      <c r="F86" s="592"/>
      <c r="G86" s="559"/>
      <c r="H86" s="592"/>
      <c r="I86" s="592"/>
      <c r="J86" s="560"/>
      <c r="O86" s="384"/>
      <c r="P86" s="384"/>
    </row>
    <row r="87" spans="1:19" ht="71.25">
      <c r="A87" s="520">
        <f>A83+1</f>
        <v>13</v>
      </c>
      <c r="B87" s="565" t="s">
        <v>512</v>
      </c>
      <c r="C87" s="522"/>
      <c r="D87" s="580"/>
      <c r="E87" s="551"/>
      <c r="F87" s="551"/>
      <c r="G87" s="551"/>
      <c r="H87" s="551"/>
      <c r="I87" s="551"/>
      <c r="J87" s="552"/>
    </row>
    <row r="88" spans="1:19">
      <c r="A88" s="525"/>
      <c r="B88" s="554" t="s">
        <v>146</v>
      </c>
      <c r="C88" s="527" t="s">
        <v>18</v>
      </c>
      <c r="D88" s="528">
        <v>10</v>
      </c>
      <c r="E88" s="529"/>
      <c r="F88" s="590"/>
      <c r="G88" s="543"/>
      <c r="H88" s="590"/>
      <c r="I88" s="590"/>
      <c r="J88" s="531"/>
      <c r="S88" s="382"/>
    </row>
    <row r="89" spans="1:19">
      <c r="A89" s="525"/>
      <c r="B89" s="554" t="s">
        <v>148</v>
      </c>
      <c r="C89" s="527" t="s">
        <v>18</v>
      </c>
      <c r="D89" s="528">
        <v>48</v>
      </c>
      <c r="E89" s="529"/>
      <c r="F89" s="590"/>
      <c r="G89" s="543"/>
      <c r="H89" s="590"/>
      <c r="I89" s="590"/>
      <c r="J89" s="531"/>
    </row>
    <row r="90" spans="1:19">
      <c r="A90" s="525"/>
      <c r="B90" s="554" t="s">
        <v>149</v>
      </c>
      <c r="C90" s="527" t="s">
        <v>18</v>
      </c>
      <c r="D90" s="528">
        <v>2</v>
      </c>
      <c r="E90" s="529"/>
      <c r="F90" s="590"/>
      <c r="G90" s="543"/>
      <c r="H90" s="590"/>
      <c r="I90" s="590"/>
      <c r="J90" s="531"/>
    </row>
    <row r="91" spans="1:19" ht="21.75" customHeight="1">
      <c r="A91" s="593"/>
      <c r="B91" s="555" t="s">
        <v>151</v>
      </c>
      <c r="C91" s="556" t="s">
        <v>18</v>
      </c>
      <c r="D91" s="557">
        <v>3</v>
      </c>
      <c r="E91" s="559"/>
      <c r="F91" s="592"/>
      <c r="G91" s="543"/>
      <c r="H91" s="592"/>
      <c r="I91" s="592"/>
      <c r="J91" s="560"/>
      <c r="O91" s="384"/>
      <c r="P91" s="384"/>
    </row>
    <row r="92" spans="1:19" ht="71.25">
      <c r="A92" s="520">
        <f>A87+1</f>
        <v>14</v>
      </c>
      <c r="B92" s="565" t="s">
        <v>513</v>
      </c>
      <c r="C92" s="522"/>
      <c r="D92" s="580"/>
      <c r="E92" s="551"/>
      <c r="F92" s="551"/>
      <c r="G92" s="551"/>
      <c r="H92" s="551"/>
      <c r="I92" s="551"/>
      <c r="J92" s="552"/>
    </row>
    <row r="93" spans="1:19">
      <c r="A93" s="544"/>
      <c r="B93" s="554" t="s">
        <v>154</v>
      </c>
      <c r="C93" s="527" t="s">
        <v>7</v>
      </c>
      <c r="D93" s="528">
        <v>4</v>
      </c>
      <c r="E93" s="528"/>
      <c r="F93" s="543"/>
      <c r="G93" s="543"/>
      <c r="H93" s="590"/>
      <c r="I93" s="590"/>
      <c r="J93" s="531"/>
    </row>
    <row r="94" spans="1:19" ht="58.5">
      <c r="A94" s="520">
        <v>15</v>
      </c>
      <c r="B94" s="565" t="s">
        <v>514</v>
      </c>
      <c r="C94" s="522"/>
      <c r="D94" s="553"/>
      <c r="E94" s="551"/>
      <c r="F94" s="551"/>
      <c r="G94" s="551"/>
      <c r="H94" s="551"/>
      <c r="I94" s="551"/>
      <c r="J94" s="552"/>
    </row>
    <row r="95" spans="1:19">
      <c r="A95" s="525"/>
      <c r="B95" s="554" t="s">
        <v>146</v>
      </c>
      <c r="C95" s="527" t="s">
        <v>7</v>
      </c>
      <c r="D95" s="528">
        <v>10</v>
      </c>
      <c r="E95" s="529"/>
      <c r="F95" s="590"/>
      <c r="G95" s="529"/>
      <c r="H95" s="590"/>
      <c r="I95" s="590"/>
      <c r="J95" s="531"/>
    </row>
    <row r="96" spans="1:19">
      <c r="A96" s="525"/>
      <c r="B96" s="554" t="s">
        <v>148</v>
      </c>
      <c r="C96" s="527" t="s">
        <v>7</v>
      </c>
      <c r="D96" s="528">
        <v>20</v>
      </c>
      <c r="E96" s="529"/>
      <c r="F96" s="590"/>
      <c r="G96" s="529"/>
      <c r="H96" s="590"/>
      <c r="I96" s="590"/>
      <c r="J96" s="531"/>
    </row>
    <row r="97" spans="1:16">
      <c r="A97" s="525"/>
      <c r="B97" s="554" t="s">
        <v>149</v>
      </c>
      <c r="C97" s="527" t="s">
        <v>7</v>
      </c>
      <c r="D97" s="528">
        <v>2</v>
      </c>
      <c r="E97" s="529"/>
      <c r="F97" s="590"/>
      <c r="G97" s="529"/>
      <c r="H97" s="590"/>
      <c r="I97" s="590"/>
      <c r="J97" s="531"/>
    </row>
    <row r="98" spans="1:16">
      <c r="A98" s="593"/>
      <c r="B98" s="555" t="s">
        <v>151</v>
      </c>
      <c r="C98" s="556" t="s">
        <v>7</v>
      </c>
      <c r="D98" s="557">
        <v>4</v>
      </c>
      <c r="E98" s="559"/>
      <c r="F98" s="592"/>
      <c r="G98" s="559"/>
      <c r="H98" s="592"/>
      <c r="I98" s="592"/>
      <c r="J98" s="560"/>
      <c r="O98" s="384"/>
      <c r="P98" s="384"/>
    </row>
    <row r="99" spans="1:16" ht="42.75">
      <c r="A99" s="520">
        <f>A94+1</f>
        <v>16</v>
      </c>
      <c r="B99" s="573" t="s">
        <v>515</v>
      </c>
      <c r="C99" s="522"/>
      <c r="D99" s="553"/>
      <c r="E99" s="551"/>
      <c r="F99" s="551"/>
      <c r="G99" s="551"/>
      <c r="H99" s="551"/>
      <c r="I99" s="551"/>
      <c r="J99" s="552"/>
    </row>
    <row r="100" spans="1:16">
      <c r="A100" s="591"/>
      <c r="B100" s="555" t="s">
        <v>24</v>
      </c>
      <c r="C100" s="556" t="s">
        <v>5</v>
      </c>
      <c r="D100" s="557">
        <v>140</v>
      </c>
      <c r="E100" s="558"/>
      <c r="F100" s="592"/>
      <c r="G100" s="558"/>
      <c r="H100" s="592"/>
      <c r="I100" s="592"/>
      <c r="J100" s="560"/>
      <c r="O100" s="384"/>
      <c r="P100" s="384"/>
    </row>
    <row r="101" spans="1:16" ht="57">
      <c r="A101" s="525">
        <f>A99+1</f>
        <v>17</v>
      </c>
      <c r="B101" s="595" t="s">
        <v>516</v>
      </c>
      <c r="C101" s="545"/>
      <c r="D101" s="539"/>
      <c r="E101" s="540"/>
      <c r="F101" s="540"/>
      <c r="G101" s="540"/>
      <c r="H101" s="540"/>
      <c r="I101" s="540"/>
      <c r="J101" s="541"/>
    </row>
    <row r="102" spans="1:16">
      <c r="A102" s="596"/>
      <c r="B102" s="554" t="s">
        <v>28</v>
      </c>
      <c r="C102" s="527" t="s">
        <v>7</v>
      </c>
      <c r="D102" s="528">
        <v>6</v>
      </c>
      <c r="E102" s="543"/>
      <c r="F102" s="590"/>
      <c r="G102" s="543"/>
      <c r="H102" s="590"/>
      <c r="I102" s="590"/>
      <c r="J102" s="531"/>
      <c r="O102" s="384"/>
      <c r="P102" s="384"/>
    </row>
    <row r="103" spans="1:16" ht="42.75">
      <c r="A103" s="597">
        <v>18</v>
      </c>
      <c r="B103" s="554" t="s">
        <v>517</v>
      </c>
      <c r="C103" s="598"/>
      <c r="D103" s="599"/>
      <c r="E103" s="600"/>
      <c r="F103" s="600"/>
      <c r="G103" s="600"/>
      <c r="H103" s="600"/>
      <c r="I103" s="600"/>
      <c r="J103" s="601"/>
    </row>
    <row r="104" spans="1:16" ht="183" customHeight="1">
      <c r="A104" s="544"/>
      <c r="B104" s="602" t="s">
        <v>448</v>
      </c>
      <c r="C104" s="583"/>
      <c r="D104" s="603"/>
      <c r="E104" s="585"/>
      <c r="F104" s="585"/>
      <c r="G104" s="585"/>
      <c r="H104" s="585"/>
      <c r="I104" s="585"/>
      <c r="J104" s="604"/>
    </row>
    <row r="105" spans="1:16" ht="27" customHeight="1">
      <c r="A105" s="596"/>
      <c r="B105" s="554" t="s">
        <v>2</v>
      </c>
      <c r="C105" s="527" t="s">
        <v>6</v>
      </c>
      <c r="D105" s="528">
        <v>416</v>
      </c>
      <c r="E105" s="605"/>
      <c r="F105" s="606"/>
      <c r="G105" s="607"/>
      <c r="H105" s="608"/>
      <c r="I105" s="608"/>
      <c r="J105" s="609"/>
      <c r="O105" s="380"/>
      <c r="P105" s="380"/>
    </row>
    <row r="106" spans="1:16" ht="156.75">
      <c r="A106" s="597">
        <f>A103+1</f>
        <v>19</v>
      </c>
      <c r="B106" s="610" t="s">
        <v>518</v>
      </c>
      <c r="C106" s="611"/>
      <c r="D106" s="612"/>
      <c r="E106" s="613"/>
      <c r="F106" s="613"/>
      <c r="G106" s="613"/>
      <c r="H106" s="613"/>
      <c r="I106" s="613"/>
      <c r="J106" s="614"/>
    </row>
    <row r="107" spans="1:16">
      <c r="A107" s="544"/>
      <c r="B107" s="554" t="s">
        <v>170</v>
      </c>
      <c r="C107" s="527" t="s">
        <v>7</v>
      </c>
      <c r="D107" s="528">
        <v>6</v>
      </c>
      <c r="E107" s="543"/>
      <c r="F107" s="543"/>
      <c r="G107" s="543"/>
      <c r="H107" s="590"/>
      <c r="I107" s="590"/>
      <c r="J107" s="531"/>
    </row>
    <row r="108" spans="1:16">
      <c r="A108" s="544"/>
      <c r="B108" s="581" t="s">
        <v>171</v>
      </c>
      <c r="C108" s="578" t="s">
        <v>6</v>
      </c>
      <c r="D108" s="579">
        <v>395</v>
      </c>
      <c r="E108" s="615"/>
      <c r="F108" s="616"/>
      <c r="G108" s="616"/>
      <c r="H108" s="616"/>
      <c r="I108" s="616"/>
      <c r="J108" s="617"/>
      <c r="O108" s="384"/>
      <c r="P108" s="384"/>
    </row>
    <row r="109" spans="1:16">
      <c r="A109" s="591"/>
      <c r="B109" s="555"/>
      <c r="C109" s="556"/>
      <c r="D109" s="557"/>
      <c r="E109" s="618"/>
      <c r="F109" s="618"/>
      <c r="G109" s="619"/>
      <c r="H109" s="620"/>
      <c r="I109" s="592"/>
      <c r="J109" s="560"/>
    </row>
    <row r="110" spans="1:16" ht="114">
      <c r="A110" s="520">
        <v>20</v>
      </c>
      <c r="B110" s="565" t="s">
        <v>519</v>
      </c>
      <c r="C110" s="534"/>
      <c r="D110" s="621"/>
      <c r="E110" s="621"/>
      <c r="F110" s="621"/>
      <c r="G110" s="621"/>
      <c r="H110" s="621"/>
      <c r="I110" s="621"/>
      <c r="J110" s="552"/>
    </row>
    <row r="111" spans="1:16">
      <c r="A111" s="525"/>
      <c r="B111" s="554" t="s">
        <v>58</v>
      </c>
      <c r="C111" s="527" t="s">
        <v>7</v>
      </c>
      <c r="D111" s="528">
        <v>2</v>
      </c>
      <c r="E111" s="622"/>
      <c r="F111" s="623"/>
      <c r="G111" s="623"/>
      <c r="H111" s="623"/>
      <c r="I111" s="623"/>
      <c r="J111" s="624"/>
    </row>
    <row r="112" spans="1:16">
      <c r="A112" s="544"/>
      <c r="B112" s="554" t="s">
        <v>59</v>
      </c>
      <c r="C112" s="527" t="s">
        <v>7</v>
      </c>
      <c r="D112" s="528">
        <v>6</v>
      </c>
      <c r="E112" s="625"/>
      <c r="F112" s="625"/>
      <c r="G112" s="543"/>
      <c r="H112" s="590"/>
      <c r="I112" s="590"/>
      <c r="J112" s="531"/>
    </row>
    <row r="113" spans="1:10">
      <c r="A113" s="544"/>
      <c r="B113" s="554" t="s">
        <v>60</v>
      </c>
      <c r="C113" s="527" t="s">
        <v>7</v>
      </c>
      <c r="D113" s="528">
        <f>ROUNDUP(D64*0.2,0)</f>
        <v>5</v>
      </c>
      <c r="E113" s="625"/>
      <c r="F113" s="625"/>
      <c r="G113" s="543"/>
      <c r="H113" s="590"/>
      <c r="I113" s="590"/>
      <c r="J113" s="531"/>
    </row>
    <row r="114" spans="1:10">
      <c r="A114" s="544"/>
      <c r="B114" s="554" t="s">
        <v>61</v>
      </c>
      <c r="C114" s="527" t="s">
        <v>7</v>
      </c>
      <c r="D114" s="528">
        <f>ROUNDUP(D65*0.2,0)</f>
        <v>8</v>
      </c>
      <c r="E114" s="625"/>
      <c r="F114" s="625"/>
      <c r="G114" s="543"/>
      <c r="H114" s="590"/>
      <c r="I114" s="590"/>
      <c r="J114" s="531"/>
    </row>
    <row r="115" spans="1:10">
      <c r="A115" s="544"/>
      <c r="B115" s="554" t="s">
        <v>63</v>
      </c>
      <c r="C115" s="527" t="s">
        <v>7</v>
      </c>
      <c r="D115" s="528">
        <f>ROUNDUP(D66*0.2,0)</f>
        <v>2</v>
      </c>
      <c r="E115" s="625"/>
      <c r="F115" s="625"/>
      <c r="G115" s="543"/>
      <c r="H115" s="590"/>
      <c r="I115" s="590"/>
      <c r="J115" s="531"/>
    </row>
    <row r="116" spans="1:10">
      <c r="A116" s="544"/>
      <c r="B116" s="554" t="s">
        <v>64</v>
      </c>
      <c r="C116" s="527" t="s">
        <v>7</v>
      </c>
      <c r="D116" s="528">
        <f>ROUNDUP(D67*0.2,0)</f>
        <v>3</v>
      </c>
      <c r="E116" s="625"/>
      <c r="F116" s="625"/>
      <c r="G116" s="543"/>
      <c r="H116" s="590"/>
      <c r="I116" s="590"/>
      <c r="J116" s="531"/>
    </row>
    <row r="117" spans="1:10" s="386" customFormat="1" ht="85.5">
      <c r="A117" s="568">
        <v>21</v>
      </c>
      <c r="B117" s="565" t="s">
        <v>520</v>
      </c>
      <c r="C117" s="626"/>
      <c r="D117" s="627"/>
      <c r="E117" s="627"/>
      <c r="F117" s="627"/>
      <c r="G117" s="627"/>
      <c r="H117" s="627"/>
      <c r="I117" s="628"/>
      <c r="J117" s="629"/>
    </row>
    <row r="118" spans="1:10" s="386" customFormat="1" ht="14.25">
      <c r="A118" s="544"/>
      <c r="B118" s="554" t="s">
        <v>58</v>
      </c>
      <c r="C118" s="527" t="s">
        <v>7</v>
      </c>
      <c r="D118" s="528">
        <v>2</v>
      </c>
      <c r="E118" s="625"/>
      <c r="F118" s="625"/>
      <c r="G118" s="543"/>
      <c r="H118" s="590"/>
      <c r="I118" s="590"/>
      <c r="J118" s="531"/>
    </row>
    <row r="119" spans="1:10">
      <c r="A119" s="544"/>
      <c r="B119" s="554" t="s">
        <v>59</v>
      </c>
      <c r="C119" s="527" t="s">
        <v>7</v>
      </c>
      <c r="D119" s="528">
        <v>6</v>
      </c>
      <c r="E119" s="625"/>
      <c r="F119" s="625"/>
      <c r="G119" s="625"/>
      <c r="H119" s="625"/>
      <c r="I119" s="625"/>
      <c r="J119" s="831"/>
    </row>
    <row r="120" spans="1:10">
      <c r="A120" s="544"/>
      <c r="B120" s="554" t="s">
        <v>60</v>
      </c>
      <c r="C120" s="527" t="s">
        <v>7</v>
      </c>
      <c r="D120" s="528">
        <f>ROUNDUP(D64*0.2,0)</f>
        <v>5</v>
      </c>
      <c r="E120" s="625"/>
      <c r="F120" s="625"/>
      <c r="G120" s="543"/>
      <c r="H120" s="590"/>
      <c r="I120" s="590"/>
      <c r="J120" s="531"/>
    </row>
    <row r="121" spans="1:10">
      <c r="A121" s="544"/>
      <c r="B121" s="554" t="s">
        <v>61</v>
      </c>
      <c r="C121" s="527" t="s">
        <v>7</v>
      </c>
      <c r="D121" s="528">
        <f>ROUNDUP(D65*0.2,0)</f>
        <v>8</v>
      </c>
      <c r="E121" s="625"/>
      <c r="F121" s="625"/>
      <c r="G121" s="543"/>
      <c r="H121" s="590"/>
      <c r="I121" s="590"/>
      <c r="J121" s="531"/>
    </row>
    <row r="122" spans="1:10">
      <c r="A122" s="544"/>
      <c r="B122" s="554" t="s">
        <v>63</v>
      </c>
      <c r="C122" s="527" t="s">
        <v>7</v>
      </c>
      <c r="D122" s="528">
        <f>ROUNDUP(D66*0.2,0)</f>
        <v>2</v>
      </c>
      <c r="E122" s="625"/>
      <c r="F122" s="625"/>
      <c r="G122" s="543"/>
      <c r="H122" s="590"/>
      <c r="I122" s="590"/>
      <c r="J122" s="531"/>
    </row>
    <row r="123" spans="1:10">
      <c r="A123" s="544"/>
      <c r="B123" s="554" t="s">
        <v>64</v>
      </c>
      <c r="C123" s="527" t="s">
        <v>7</v>
      </c>
      <c r="D123" s="528">
        <f>ROUNDUP(D67*0.2,0)</f>
        <v>3</v>
      </c>
      <c r="E123" s="625"/>
      <c r="F123" s="625"/>
      <c r="G123" s="543"/>
      <c r="H123" s="590"/>
      <c r="I123" s="590"/>
      <c r="J123" s="531"/>
    </row>
    <row r="124" spans="1:10">
      <c r="A124" s="630" t="s">
        <v>186</v>
      </c>
      <c r="B124" s="631"/>
      <c r="C124" s="631"/>
      <c r="D124" s="631"/>
      <c r="E124" s="631"/>
      <c r="F124" s="631"/>
      <c r="G124" s="631"/>
      <c r="H124" s="631"/>
      <c r="I124" s="631"/>
      <c r="J124" s="632"/>
    </row>
    <row r="125" spans="1:10" s="377" customFormat="1">
      <c r="A125" s="633"/>
      <c r="B125" s="634"/>
      <c r="C125" s="634"/>
      <c r="D125" s="634"/>
      <c r="E125" s="634"/>
      <c r="F125" s="634"/>
      <c r="G125" s="634"/>
      <c r="H125" s="634"/>
      <c r="I125" s="634"/>
      <c r="J125" s="635"/>
    </row>
    <row r="126" spans="1:10" s="390" customFormat="1" ht="15.75" customHeight="1">
      <c r="A126" s="636"/>
      <c r="B126" s="637" t="s">
        <v>184</v>
      </c>
      <c r="C126" s="638"/>
      <c r="D126" s="639"/>
      <c r="E126" s="640"/>
      <c r="F126" s="640"/>
      <c r="G126" s="640"/>
      <c r="H126" s="640"/>
      <c r="I126" s="641"/>
      <c r="J126" s="642"/>
    </row>
    <row r="127" spans="1:10" s="390" customFormat="1" ht="73.5">
      <c r="A127" s="643">
        <v>1</v>
      </c>
      <c r="B127" s="644" t="s">
        <v>521</v>
      </c>
      <c r="C127" s="645"/>
      <c r="D127" s="646"/>
      <c r="E127" s="647"/>
      <c r="F127" s="647"/>
      <c r="G127" s="647"/>
      <c r="H127" s="647"/>
      <c r="I127" s="648"/>
      <c r="J127" s="536"/>
    </row>
    <row r="128" spans="1:10" s="391" customFormat="1" ht="16.5">
      <c r="A128" s="591"/>
      <c r="B128" s="649" t="s">
        <v>522</v>
      </c>
      <c r="C128" s="594" t="s">
        <v>510</v>
      </c>
      <c r="D128" s="833">
        <v>12</v>
      </c>
      <c r="E128" s="650"/>
      <c r="F128" s="650"/>
      <c r="G128" s="650"/>
      <c r="H128" s="592"/>
      <c r="I128" s="592"/>
      <c r="J128" s="560"/>
    </row>
    <row r="129" spans="1:10" s="390" customFormat="1" ht="48" customHeight="1">
      <c r="A129" s="572">
        <f>A127+1</f>
        <v>2</v>
      </c>
      <c r="B129" s="651" t="s">
        <v>523</v>
      </c>
      <c r="C129" s="652"/>
      <c r="D129" s="832"/>
      <c r="E129" s="653"/>
      <c r="F129" s="653"/>
      <c r="G129" s="653"/>
      <c r="H129" s="653"/>
      <c r="I129" s="653"/>
      <c r="J129" s="541"/>
    </row>
    <row r="130" spans="1:10" s="391" customFormat="1" ht="16.5">
      <c r="A130" s="593"/>
      <c r="B130" s="649" t="s">
        <v>509</v>
      </c>
      <c r="C130" s="594" t="s">
        <v>510</v>
      </c>
      <c r="D130" s="833">
        <v>31</v>
      </c>
      <c r="E130" s="650"/>
      <c r="F130" s="650"/>
      <c r="G130" s="650"/>
      <c r="H130" s="592"/>
      <c r="I130" s="592"/>
      <c r="J130" s="560"/>
    </row>
    <row r="131" spans="1:10" s="391" customFormat="1">
      <c r="A131" s="392"/>
      <c r="B131" s="393"/>
      <c r="C131" s="394"/>
      <c r="D131" s="395"/>
      <c r="E131" s="396"/>
      <c r="F131" s="396"/>
      <c r="G131" s="396"/>
      <c r="H131" s="397"/>
      <c r="I131" s="397"/>
      <c r="J131" s="398"/>
    </row>
    <row r="132" spans="1:10" s="391" customFormat="1">
      <c r="A132" s="387" t="s">
        <v>186</v>
      </c>
      <c r="B132" s="388"/>
      <c r="C132" s="388"/>
      <c r="D132" s="388"/>
      <c r="E132" s="388"/>
      <c r="F132" s="388"/>
      <c r="G132" s="388"/>
      <c r="H132" s="388"/>
      <c r="I132" s="388"/>
      <c r="J132" s="389"/>
    </row>
    <row r="133" spans="1:10" s="386" customFormat="1" ht="12.75">
      <c r="A133" s="399"/>
      <c r="B133" s="400"/>
      <c r="C133" s="401"/>
      <c r="D133" s="401"/>
      <c r="E133" s="401"/>
      <c r="F133" s="401"/>
      <c r="G133" s="401"/>
      <c r="H133" s="401"/>
      <c r="I133" s="401"/>
      <c r="J133" s="401"/>
    </row>
    <row r="134" spans="1:10" s="386" customFormat="1" ht="12.75">
      <c r="A134" s="399"/>
      <c r="B134" s="402"/>
      <c r="C134" s="402"/>
      <c r="D134" s="402"/>
      <c r="E134" s="402"/>
      <c r="F134" s="402"/>
      <c r="G134" s="402"/>
      <c r="H134" s="402"/>
      <c r="I134" s="402"/>
      <c r="J134" s="402"/>
    </row>
    <row r="135" spans="1:10" ht="17.25">
      <c r="B135" s="436" t="s">
        <v>437</v>
      </c>
    </row>
    <row r="136" spans="1:10" ht="15.75">
      <c r="B136" s="437" t="s">
        <v>185</v>
      </c>
      <c r="C136" s="438"/>
      <c r="D136" s="439"/>
      <c r="E136" s="440"/>
      <c r="F136" s="440"/>
      <c r="G136" s="440"/>
      <c r="H136" s="440"/>
      <c r="I136" s="440"/>
      <c r="J136" s="441"/>
    </row>
    <row r="137" spans="1:10" ht="15.75">
      <c r="B137" s="437" t="s">
        <v>182</v>
      </c>
      <c r="C137" s="438"/>
      <c r="D137" s="439"/>
      <c r="E137" s="440"/>
      <c r="F137" s="440"/>
      <c r="G137" s="440"/>
      <c r="H137" s="440"/>
      <c r="I137" s="440"/>
      <c r="J137" s="441"/>
    </row>
    <row r="138" spans="1:10" ht="15.75">
      <c r="B138" s="447" t="s">
        <v>184</v>
      </c>
      <c r="C138" s="443"/>
      <c r="D138" s="444"/>
      <c r="E138" s="445"/>
      <c r="F138" s="445"/>
      <c r="G138" s="445"/>
      <c r="H138" s="445"/>
      <c r="I138" s="445"/>
      <c r="J138" s="446"/>
    </row>
    <row r="139" spans="1:10" ht="17.25">
      <c r="B139" s="442" t="s">
        <v>186</v>
      </c>
      <c r="C139" s="438"/>
      <c r="D139" s="439"/>
      <c r="E139" s="440"/>
      <c r="F139" s="440"/>
      <c r="G139" s="440"/>
      <c r="H139" s="440"/>
      <c r="I139" s="440"/>
      <c r="J139" s="441"/>
    </row>
    <row r="141" spans="1:10" ht="15.75">
      <c r="B141" s="654" t="s">
        <v>439</v>
      </c>
      <c r="C141" s="654"/>
      <c r="D141" s="654"/>
      <c r="E141" s="654"/>
      <c r="F141" s="654"/>
      <c r="G141" s="654"/>
      <c r="H141" s="654"/>
      <c r="I141" s="654"/>
      <c r="J141" s="654"/>
    </row>
  </sheetData>
  <mergeCells count="24">
    <mergeCell ref="A132:I132"/>
    <mergeCell ref="B133:J133"/>
    <mergeCell ref="B134:J134"/>
    <mergeCell ref="A2:J2"/>
    <mergeCell ref="I1:J1"/>
    <mergeCell ref="B141:J141"/>
    <mergeCell ref="C54:H54"/>
    <mergeCell ref="E108:J108"/>
    <mergeCell ref="D110:I110"/>
    <mergeCell ref="E111:J111"/>
    <mergeCell ref="A124:I124"/>
    <mergeCell ref="C9:J9"/>
    <mergeCell ref="A26:H26"/>
    <mergeCell ref="A27:J27"/>
    <mergeCell ref="D29:J29"/>
    <mergeCell ref="D35:I35"/>
    <mergeCell ref="C46:G46"/>
    <mergeCell ref="A3:J3"/>
    <mergeCell ref="A4:A5"/>
    <mergeCell ref="B4:B5"/>
    <mergeCell ref="C4:C5"/>
    <mergeCell ref="D4:D5"/>
    <mergeCell ref="E4:F4"/>
    <mergeCell ref="G4:H4"/>
  </mergeCells>
  <conditionalFormatting sqref="D7">
    <cfRule type="cellIs" dxfId="6" priority="3" stopIfTrue="1" operator="equal">
      <formula>0</formula>
    </cfRule>
  </conditionalFormatting>
  <conditionalFormatting sqref="E20:F20">
    <cfRule type="cellIs" dxfId="5" priority="2" stopIfTrue="1" operator="equal">
      <formula>0</formula>
    </cfRule>
  </conditionalFormatting>
  <conditionalFormatting sqref="E19:F19">
    <cfRule type="cellIs" dxfId="4" priority="1" stopIfTrue="1" operator="equal">
      <formula>0</formula>
    </cfRule>
  </conditionalFormatting>
  <printOptions horizontalCentered="1"/>
  <pageMargins left="0.19685039370078741" right="0.19685039370078741" top="0.51181102362204722" bottom="0.19685039370078741" header="0" footer="0"/>
  <pageSetup paperSize="9" scale="85" firstPageNumber="0" orientation="landscape" r:id="rId1"/>
  <rowBreaks count="9" manualBreakCount="9">
    <brk id="26" max="9" man="1"/>
    <brk id="41" max="9" man="1"/>
    <brk id="53" max="9" man="1"/>
    <brk id="60" max="9" man="1"/>
    <brk id="75" max="9" man="1"/>
    <brk id="86" max="9" man="1"/>
    <brk id="102" max="9" man="1"/>
    <brk id="109" max="9" man="1"/>
    <brk id="124" max="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5"/>
  <sheetViews>
    <sheetView showGridLines="0" view="pageBreakPreview" zoomScale="145" zoomScaleNormal="100" zoomScaleSheetLayoutView="145" workbookViewId="0">
      <pane ySplit="6" topLeftCell="A81" activePane="bottomLeft" state="frozen"/>
      <selection pane="bottomLeft" activeCell="M89" sqref="M89"/>
    </sheetView>
  </sheetViews>
  <sheetFormatPr defaultColWidth="9.140625" defaultRowHeight="15"/>
  <cols>
    <col min="1" max="1" width="4.5703125" style="53" customWidth="1"/>
    <col min="2" max="2" width="46" style="29" customWidth="1"/>
    <col min="3" max="3" width="7.140625" style="32" customWidth="1"/>
    <col min="4" max="4" width="9.42578125" style="41" customWidth="1"/>
    <col min="5" max="5" width="11.5703125" style="8" bestFit="1" customWidth="1"/>
    <col min="6" max="6" width="13.28515625" style="8" customWidth="1"/>
    <col min="7" max="7" width="10" style="8" customWidth="1"/>
    <col min="8" max="8" width="13" style="8" customWidth="1"/>
    <col min="9" max="9" width="14.42578125" style="8" bestFit="1" customWidth="1"/>
    <col min="10" max="10" width="14.7109375" style="65" bestFit="1" customWidth="1"/>
    <col min="11" max="12" width="9.140625" style="6"/>
    <col min="13" max="13" width="5.28515625" style="6" customWidth="1"/>
    <col min="14" max="16384" width="9.140625" style="6"/>
  </cols>
  <sheetData>
    <row r="1" spans="1:10" s="1" customFormat="1" ht="15.75">
      <c r="A1" s="357" t="s">
        <v>95</v>
      </c>
      <c r="B1" s="357"/>
      <c r="C1" s="357"/>
      <c r="D1" s="357"/>
      <c r="E1" s="357"/>
      <c r="F1" s="357"/>
      <c r="G1" s="357"/>
      <c r="H1" s="357"/>
      <c r="I1" s="357"/>
      <c r="J1" s="357"/>
    </row>
    <row r="2" spans="1:10" s="1" customFormat="1" ht="15.75">
      <c r="A2" s="358" t="s">
        <v>408</v>
      </c>
      <c r="B2" s="358"/>
      <c r="C2" s="358"/>
      <c r="D2" s="358"/>
      <c r="E2" s="358"/>
      <c r="F2" s="358"/>
      <c r="G2" s="358"/>
      <c r="H2" s="358"/>
      <c r="I2" s="358"/>
      <c r="J2" s="358"/>
    </row>
    <row r="3" spans="1:10" s="1" customFormat="1" ht="7.5" customHeight="1">
      <c r="A3" s="2"/>
      <c r="B3" s="308"/>
      <c r="C3" s="308"/>
      <c r="D3" s="308"/>
      <c r="E3" s="3"/>
      <c r="F3" s="3"/>
      <c r="G3" s="3"/>
      <c r="H3" s="3"/>
      <c r="I3" s="3"/>
      <c r="J3" s="64"/>
    </row>
    <row r="4" spans="1:10" s="1" customFormat="1" ht="15.75">
      <c r="A4" s="359" t="s">
        <v>17</v>
      </c>
      <c r="B4" s="361" t="s">
        <v>8</v>
      </c>
      <c r="C4" s="363" t="s">
        <v>9</v>
      </c>
      <c r="D4" s="365" t="s">
        <v>10</v>
      </c>
      <c r="E4" s="367" t="s">
        <v>11</v>
      </c>
      <c r="F4" s="368"/>
      <c r="G4" s="367" t="s">
        <v>12</v>
      </c>
      <c r="H4" s="368"/>
      <c r="I4" s="79" t="s">
        <v>259</v>
      </c>
      <c r="J4" s="80" t="s">
        <v>13</v>
      </c>
    </row>
    <row r="5" spans="1:10" s="1" customFormat="1" ht="15.75">
      <c r="A5" s="360"/>
      <c r="B5" s="362"/>
      <c r="C5" s="364"/>
      <c r="D5" s="366"/>
      <c r="E5" s="66" t="s">
        <v>91</v>
      </c>
      <c r="F5" s="66" t="s">
        <v>14</v>
      </c>
      <c r="G5" s="66" t="s">
        <v>91</v>
      </c>
      <c r="H5" s="66" t="s">
        <v>14</v>
      </c>
      <c r="I5" s="4" t="s">
        <v>15</v>
      </c>
      <c r="J5" s="81" t="s">
        <v>16</v>
      </c>
    </row>
    <row r="6" spans="1:10" s="1" customFormat="1" ht="11.25" customHeight="1">
      <c r="A6" s="82">
        <v>1</v>
      </c>
      <c r="B6" s="83">
        <v>2</v>
      </c>
      <c r="C6" s="84">
        <v>3</v>
      </c>
      <c r="D6" s="85">
        <v>4</v>
      </c>
      <c r="E6" s="86">
        <v>5</v>
      </c>
      <c r="F6" s="86">
        <v>6</v>
      </c>
      <c r="G6" s="86">
        <v>7</v>
      </c>
      <c r="H6" s="86">
        <v>8</v>
      </c>
      <c r="I6" s="87">
        <v>9</v>
      </c>
      <c r="J6" s="88" t="s">
        <v>0</v>
      </c>
    </row>
    <row r="7" spans="1:10" ht="15.75">
      <c r="A7" s="132"/>
      <c r="B7" s="133" t="s">
        <v>185</v>
      </c>
      <c r="C7" s="134"/>
      <c r="D7" s="135"/>
      <c r="E7" s="136"/>
      <c r="F7" s="136"/>
      <c r="G7" s="136"/>
      <c r="H7" s="136"/>
      <c r="I7" s="136"/>
      <c r="J7" s="137"/>
    </row>
    <row r="8" spans="1:10" ht="354.75" customHeight="1">
      <c r="A8" s="77">
        <v>1</v>
      </c>
      <c r="B8" s="129" t="s">
        <v>208</v>
      </c>
      <c r="C8" s="130"/>
      <c r="D8" s="131"/>
      <c r="E8" s="40"/>
      <c r="F8" s="40"/>
      <c r="G8" s="40"/>
      <c r="H8" s="40"/>
      <c r="I8" s="40"/>
      <c r="J8" s="102"/>
    </row>
    <row r="9" spans="1:10" ht="15.75">
      <c r="A9" s="73"/>
      <c r="B9" s="12" t="s">
        <v>207</v>
      </c>
      <c r="C9" s="13" t="s">
        <v>6</v>
      </c>
      <c r="D9" s="14">
        <v>0</v>
      </c>
      <c r="E9" s="15"/>
      <c r="F9" s="15"/>
      <c r="G9" s="67">
        <v>8500</v>
      </c>
      <c r="H9" s="15">
        <f t="shared" ref="H9:H17" si="0">D9*G9</f>
        <v>0</v>
      </c>
      <c r="I9" s="15">
        <f>E9+G9</f>
        <v>8500</v>
      </c>
      <c r="J9" s="74">
        <f t="shared" ref="J9:J17" si="1">D9*I9</f>
        <v>0</v>
      </c>
    </row>
    <row r="10" spans="1:10" ht="15.75">
      <c r="A10" s="73"/>
      <c r="B10" s="12" t="s">
        <v>206</v>
      </c>
      <c r="C10" s="13" t="s">
        <v>6</v>
      </c>
      <c r="D10" s="14">
        <v>0</v>
      </c>
      <c r="E10" s="15"/>
      <c r="F10" s="15"/>
      <c r="G10" s="67">
        <v>5800</v>
      </c>
      <c r="H10" s="15">
        <f t="shared" si="0"/>
        <v>0</v>
      </c>
      <c r="I10" s="15">
        <f>E10+G10</f>
        <v>5800</v>
      </c>
      <c r="J10" s="74">
        <f t="shared" si="1"/>
        <v>0</v>
      </c>
    </row>
    <row r="11" spans="1:10" ht="15.75">
      <c r="A11" s="73"/>
      <c r="B11" s="12" t="s">
        <v>205</v>
      </c>
      <c r="C11" s="13" t="s">
        <v>6</v>
      </c>
      <c r="D11" s="14">
        <v>0</v>
      </c>
      <c r="E11" s="15"/>
      <c r="F11" s="15"/>
      <c r="G11" s="67">
        <v>4800</v>
      </c>
      <c r="H11" s="67">
        <f t="shared" si="0"/>
        <v>0</v>
      </c>
      <c r="I11" s="67">
        <f t="shared" ref="I11:I21" si="2">E11+G11</f>
        <v>4800</v>
      </c>
      <c r="J11" s="75">
        <f t="shared" si="1"/>
        <v>0</v>
      </c>
    </row>
    <row r="12" spans="1:10" ht="15.75">
      <c r="A12" s="73"/>
      <c r="B12" s="12" t="s">
        <v>204</v>
      </c>
      <c r="C12" s="13" t="s">
        <v>6</v>
      </c>
      <c r="D12" s="14">
        <v>0</v>
      </c>
      <c r="E12" s="15"/>
      <c r="F12" s="15"/>
      <c r="G12" s="67">
        <v>4000</v>
      </c>
      <c r="H12" s="67">
        <f t="shared" si="0"/>
        <v>0</v>
      </c>
      <c r="I12" s="67">
        <f t="shared" si="2"/>
        <v>4000</v>
      </c>
      <c r="J12" s="75">
        <f t="shared" si="1"/>
        <v>0</v>
      </c>
    </row>
    <row r="13" spans="1:10" ht="15.75">
      <c r="A13" s="73"/>
      <c r="B13" s="12" t="s">
        <v>203</v>
      </c>
      <c r="C13" s="13" t="s">
        <v>6</v>
      </c>
      <c r="D13" s="14">
        <v>0</v>
      </c>
      <c r="E13" s="15"/>
      <c r="F13" s="15"/>
      <c r="G13" s="67">
        <v>3600</v>
      </c>
      <c r="H13" s="67">
        <f t="shared" si="0"/>
        <v>0</v>
      </c>
      <c r="I13" s="67">
        <f t="shared" si="2"/>
        <v>3600</v>
      </c>
      <c r="J13" s="75">
        <f t="shared" si="1"/>
        <v>0</v>
      </c>
    </row>
    <row r="14" spans="1:10" ht="15.75">
      <c r="A14" s="73"/>
      <c r="B14" s="12" t="s">
        <v>33</v>
      </c>
      <c r="C14" s="13" t="s">
        <v>6</v>
      </c>
      <c r="D14" s="14">
        <v>0</v>
      </c>
      <c r="E14" s="15"/>
      <c r="F14" s="15"/>
      <c r="G14" s="67">
        <v>3300</v>
      </c>
      <c r="H14" s="67">
        <f t="shared" si="0"/>
        <v>0</v>
      </c>
      <c r="I14" s="67">
        <f t="shared" si="2"/>
        <v>3300</v>
      </c>
      <c r="J14" s="75">
        <f t="shared" si="1"/>
        <v>0</v>
      </c>
    </row>
    <row r="15" spans="1:10" ht="15.75">
      <c r="A15" s="73"/>
      <c r="B15" s="12" t="s">
        <v>202</v>
      </c>
      <c r="C15" s="13" t="s">
        <v>6</v>
      </c>
      <c r="D15" s="14">
        <v>0</v>
      </c>
      <c r="E15" s="15"/>
      <c r="F15" s="15"/>
      <c r="G15" s="67">
        <v>1500</v>
      </c>
      <c r="H15" s="67">
        <f t="shared" si="0"/>
        <v>0</v>
      </c>
      <c r="I15" s="67">
        <f t="shared" si="2"/>
        <v>1500</v>
      </c>
      <c r="J15" s="75">
        <f t="shared" si="1"/>
        <v>0</v>
      </c>
    </row>
    <row r="16" spans="1:10" ht="15.75">
      <c r="A16" s="73"/>
      <c r="B16" s="12" t="s">
        <v>34</v>
      </c>
      <c r="C16" s="13" t="s">
        <v>6</v>
      </c>
      <c r="D16" s="14">
        <v>0</v>
      </c>
      <c r="E16" s="15"/>
      <c r="F16" s="15"/>
      <c r="G16" s="67">
        <v>1200</v>
      </c>
      <c r="H16" s="67">
        <f t="shared" si="0"/>
        <v>0</v>
      </c>
      <c r="I16" s="67">
        <f t="shared" si="2"/>
        <v>1200</v>
      </c>
      <c r="J16" s="75">
        <f t="shared" si="1"/>
        <v>0</v>
      </c>
    </row>
    <row r="17" spans="1:10" ht="15.75">
      <c r="A17" s="73"/>
      <c r="B17" s="279" t="s">
        <v>269</v>
      </c>
      <c r="C17" s="26" t="s">
        <v>6</v>
      </c>
      <c r="D17" s="27">
        <v>0</v>
      </c>
      <c r="E17" s="28"/>
      <c r="F17" s="28"/>
      <c r="G17" s="257">
        <v>1000</v>
      </c>
      <c r="H17" s="257">
        <f t="shared" si="0"/>
        <v>0</v>
      </c>
      <c r="I17" s="257">
        <f t="shared" si="2"/>
        <v>1000</v>
      </c>
      <c r="J17" s="78">
        <f t="shared" si="1"/>
        <v>0</v>
      </c>
    </row>
    <row r="18" spans="1:10" ht="92.25" customHeight="1">
      <c r="A18" s="260">
        <v>1</v>
      </c>
      <c r="B18" s="281" t="s">
        <v>406</v>
      </c>
      <c r="C18" s="261"/>
      <c r="D18" s="282"/>
      <c r="E18" s="262"/>
      <c r="F18" s="262"/>
      <c r="G18" s="262"/>
      <c r="H18" s="262"/>
      <c r="I18" s="262"/>
      <c r="J18" s="263"/>
    </row>
    <row r="19" spans="1:10" ht="15.75">
      <c r="A19" s="76"/>
      <c r="B19" s="12" t="s">
        <v>405</v>
      </c>
      <c r="C19" s="13" t="s">
        <v>6</v>
      </c>
      <c r="D19" s="14">
        <v>1</v>
      </c>
      <c r="E19" s="15"/>
      <c r="F19" s="15"/>
      <c r="G19" s="67">
        <v>5000</v>
      </c>
      <c r="H19" s="67">
        <f>D19*G19</f>
        <v>5000</v>
      </c>
      <c r="I19" s="67">
        <f t="shared" ref="I19" si="3">E19+G19</f>
        <v>5000</v>
      </c>
      <c r="J19" s="75">
        <f>D19*I19</f>
        <v>5000</v>
      </c>
    </row>
    <row r="20" spans="1:10" ht="109.5" hidden="1" customHeight="1">
      <c r="A20" s="71">
        <v>2</v>
      </c>
      <c r="B20" s="56" t="s">
        <v>407</v>
      </c>
      <c r="C20" s="16"/>
      <c r="D20" s="63"/>
      <c r="E20" s="11"/>
      <c r="F20" s="11"/>
      <c r="G20" s="11"/>
      <c r="H20" s="11"/>
      <c r="I20" s="11"/>
      <c r="J20" s="72"/>
    </row>
    <row r="21" spans="1:10" ht="15.75" hidden="1">
      <c r="A21" s="283"/>
      <c r="B21" s="284" t="s">
        <v>404</v>
      </c>
      <c r="C21" s="265" t="s">
        <v>22</v>
      </c>
      <c r="D21" s="285">
        <v>0</v>
      </c>
      <c r="E21" s="286"/>
      <c r="F21" s="286"/>
      <c r="G21" s="268">
        <v>5000</v>
      </c>
      <c r="H21" s="268">
        <f>D21*G21</f>
        <v>0</v>
      </c>
      <c r="I21" s="268">
        <f t="shared" si="2"/>
        <v>5000</v>
      </c>
      <c r="J21" s="270">
        <f>D21*I21</f>
        <v>0</v>
      </c>
    </row>
    <row r="22" spans="1:10" ht="31.5" hidden="1">
      <c r="A22" s="77">
        <f>A20+1</f>
        <v>3</v>
      </c>
      <c r="B22" s="165" t="s">
        <v>218</v>
      </c>
      <c r="C22" s="280"/>
      <c r="D22" s="6"/>
      <c r="E22" s="6"/>
      <c r="F22" s="6"/>
      <c r="G22" s="6"/>
      <c r="H22" s="6"/>
      <c r="I22" s="6"/>
      <c r="J22" s="6"/>
    </row>
    <row r="23" spans="1:10" hidden="1">
      <c r="A23" s="77"/>
      <c r="B23" s="164" t="s">
        <v>210</v>
      </c>
      <c r="C23" s="157"/>
      <c r="D23" s="158"/>
      <c r="E23" s="65"/>
      <c r="F23" s="65"/>
      <c r="G23" s="128"/>
      <c r="H23" s="128"/>
      <c r="I23" s="128"/>
      <c r="J23" s="108"/>
    </row>
    <row r="24" spans="1:10" hidden="1">
      <c r="A24" s="77"/>
      <c r="B24" s="164" t="s">
        <v>211</v>
      </c>
      <c r="C24" s="157"/>
      <c r="D24" s="158"/>
      <c r="E24" s="65"/>
      <c r="F24" s="65"/>
      <c r="G24" s="128"/>
      <c r="H24" s="128"/>
      <c r="I24" s="128"/>
      <c r="J24" s="108"/>
    </row>
    <row r="25" spans="1:10" hidden="1">
      <c r="A25" s="77"/>
      <c r="B25" s="164" t="s">
        <v>212</v>
      </c>
      <c r="C25" s="157"/>
      <c r="D25" s="158"/>
      <c r="E25" s="65"/>
      <c r="F25" s="65"/>
      <c r="G25" s="128"/>
      <c r="H25" s="128"/>
      <c r="I25" s="128"/>
      <c r="J25" s="108"/>
    </row>
    <row r="26" spans="1:10" hidden="1">
      <c r="A26" s="77"/>
      <c r="B26" s="164" t="s">
        <v>213</v>
      </c>
      <c r="C26" s="157"/>
      <c r="D26" s="158"/>
      <c r="E26" s="65"/>
      <c r="F26" s="65"/>
      <c r="G26" s="128"/>
      <c r="H26" s="128"/>
      <c r="I26" s="128"/>
      <c r="J26" s="108"/>
    </row>
    <row r="27" spans="1:10" hidden="1">
      <c r="A27" s="77"/>
      <c r="B27" s="164" t="s">
        <v>214</v>
      </c>
      <c r="C27" s="157"/>
      <c r="D27" s="158"/>
      <c r="E27" s="65"/>
      <c r="F27" s="65"/>
      <c r="G27" s="128"/>
      <c r="H27" s="128"/>
      <c r="I27" s="128"/>
      <c r="J27" s="108"/>
    </row>
    <row r="28" spans="1:10" hidden="1">
      <c r="A28" s="77"/>
      <c r="B28" s="164" t="s">
        <v>215</v>
      </c>
      <c r="C28" s="157"/>
      <c r="D28" s="158"/>
      <c r="E28" s="65"/>
      <c r="F28" s="65"/>
      <c r="G28" s="128"/>
      <c r="H28" s="128"/>
      <c r="I28" s="128"/>
      <c r="J28" s="108"/>
    </row>
    <row r="29" spans="1:10" hidden="1">
      <c r="A29" s="77"/>
      <c r="B29" s="164" t="s">
        <v>220</v>
      </c>
      <c r="C29" s="157"/>
      <c r="D29" s="158"/>
      <c r="E29" s="65"/>
      <c r="F29" s="65"/>
      <c r="G29" s="128"/>
      <c r="H29" s="128"/>
      <c r="I29" s="128"/>
      <c r="J29" s="108"/>
    </row>
    <row r="30" spans="1:10" hidden="1">
      <c r="A30" s="77"/>
      <c r="B30" s="164" t="s">
        <v>221</v>
      </c>
      <c r="C30" s="157"/>
      <c r="D30" s="158"/>
      <c r="E30" s="65"/>
      <c r="F30" s="65"/>
      <c r="G30" s="128"/>
      <c r="H30" s="128"/>
      <c r="I30" s="128"/>
      <c r="J30" s="108"/>
    </row>
    <row r="31" spans="1:10" hidden="1">
      <c r="A31" s="77"/>
      <c r="B31" s="164" t="s">
        <v>219</v>
      </c>
      <c r="C31" s="157"/>
      <c r="D31" s="158"/>
      <c r="E31" s="65"/>
      <c r="F31" s="65"/>
      <c r="G31" s="128"/>
      <c r="H31" s="128"/>
      <c r="I31" s="128"/>
      <c r="J31" s="108"/>
    </row>
    <row r="32" spans="1:10" ht="30" hidden="1">
      <c r="A32" s="77"/>
      <c r="B32" s="165" t="s">
        <v>216</v>
      </c>
      <c r="C32" s="159"/>
      <c r="D32" s="160"/>
      <c r="E32" s="161"/>
      <c r="F32" s="161"/>
      <c r="G32" s="162"/>
      <c r="H32" s="162"/>
      <c r="I32" s="162"/>
      <c r="J32" s="109"/>
    </row>
    <row r="33" spans="1:10" hidden="1">
      <c r="A33" s="103"/>
      <c r="B33" s="51" t="s">
        <v>217</v>
      </c>
      <c r="C33" s="21" t="s">
        <v>23</v>
      </c>
      <c r="D33" s="22">
        <v>0</v>
      </c>
      <c r="E33" s="23"/>
      <c r="F33" s="23"/>
      <c r="G33" s="68">
        <v>29500</v>
      </c>
      <c r="H33" s="68">
        <f>D33*G33</f>
        <v>0</v>
      </c>
      <c r="I33" s="68">
        <f>E33+G33</f>
        <v>29500</v>
      </c>
      <c r="J33" s="75">
        <f>D33*I33</f>
        <v>0</v>
      </c>
    </row>
    <row r="34" spans="1:10" ht="31.5" hidden="1">
      <c r="A34" s="71">
        <f>A22+1</f>
        <v>4</v>
      </c>
      <c r="B34" s="163" t="s">
        <v>222</v>
      </c>
      <c r="C34" s="155"/>
      <c r="D34" s="156"/>
      <c r="E34" s="156"/>
      <c r="F34" s="156"/>
      <c r="G34" s="156"/>
      <c r="H34" s="156"/>
      <c r="I34" s="156"/>
      <c r="J34" s="156"/>
    </row>
    <row r="35" spans="1:10" hidden="1">
      <c r="A35" s="77"/>
      <c r="B35" s="164" t="s">
        <v>212</v>
      </c>
      <c r="C35" s="159"/>
      <c r="D35" s="160"/>
      <c r="E35" s="161"/>
      <c r="F35" s="161"/>
      <c r="G35" s="162"/>
      <c r="H35" s="162"/>
      <c r="I35" s="162"/>
      <c r="J35" s="109"/>
    </row>
    <row r="36" spans="1:10" hidden="1">
      <c r="A36" s="77"/>
      <c r="B36" s="164" t="s">
        <v>223</v>
      </c>
      <c r="C36" s="157"/>
      <c r="D36" s="158"/>
      <c r="E36" s="65"/>
      <c r="F36" s="65"/>
      <c r="G36" s="128"/>
      <c r="H36" s="128"/>
      <c r="I36" s="128"/>
      <c r="J36" s="108"/>
    </row>
    <row r="37" spans="1:10" hidden="1">
      <c r="A37" s="77"/>
      <c r="B37" s="164" t="s">
        <v>224</v>
      </c>
      <c r="C37" s="157"/>
      <c r="D37" s="158"/>
      <c r="E37" s="65"/>
      <c r="F37" s="65"/>
      <c r="G37" s="128"/>
      <c r="H37" s="128"/>
      <c r="I37" s="128"/>
      <c r="J37" s="108"/>
    </row>
    <row r="38" spans="1:10" hidden="1">
      <c r="A38" s="77"/>
      <c r="B38" s="164" t="s">
        <v>221</v>
      </c>
      <c r="C38" s="157"/>
      <c r="D38" s="158"/>
      <c r="E38" s="65"/>
      <c r="F38" s="65"/>
      <c r="G38" s="128"/>
      <c r="H38" s="128"/>
      <c r="I38" s="128"/>
      <c r="J38" s="108"/>
    </row>
    <row r="39" spans="1:10" hidden="1">
      <c r="A39" s="77"/>
      <c r="B39" s="164" t="s">
        <v>219</v>
      </c>
      <c r="C39" s="157"/>
      <c r="D39" s="158"/>
      <c r="E39" s="65"/>
      <c r="F39" s="65"/>
      <c r="G39" s="128"/>
      <c r="H39" s="128"/>
      <c r="I39" s="128"/>
      <c r="J39" s="108"/>
    </row>
    <row r="40" spans="1:10" ht="30" hidden="1">
      <c r="A40" s="77"/>
      <c r="B40" s="165" t="s">
        <v>216</v>
      </c>
      <c r="C40" s="159"/>
      <c r="D40" s="160"/>
      <c r="E40" s="161"/>
      <c r="F40" s="161"/>
      <c r="G40" s="162"/>
      <c r="H40" s="162"/>
      <c r="I40" s="162"/>
      <c r="J40" s="109"/>
    </row>
    <row r="41" spans="1:10" hidden="1">
      <c r="A41" s="103"/>
      <c r="B41" s="51" t="s">
        <v>217</v>
      </c>
      <c r="C41" s="18" t="s">
        <v>23</v>
      </c>
      <c r="D41" s="19">
        <v>0</v>
      </c>
      <c r="E41" s="20"/>
      <c r="F41" s="20"/>
      <c r="G41" s="69">
        <v>29500</v>
      </c>
      <c r="H41" s="69">
        <f>D41*G41</f>
        <v>0</v>
      </c>
      <c r="I41" s="68">
        <f>E41+G41</f>
        <v>29500</v>
      </c>
      <c r="J41" s="75">
        <f>D41*I41</f>
        <v>0</v>
      </c>
    </row>
    <row r="42" spans="1:10" ht="150.75" hidden="1">
      <c r="A42" s="71">
        <f>A20+1</f>
        <v>3</v>
      </c>
      <c r="B42" s="56" t="s">
        <v>96</v>
      </c>
      <c r="C42" s="16"/>
      <c r="D42" s="10"/>
      <c r="E42" s="11"/>
      <c r="F42" s="11"/>
      <c r="G42" s="11"/>
      <c r="H42" s="11"/>
      <c r="I42" s="11"/>
      <c r="J42" s="110"/>
    </row>
    <row r="43" spans="1:10" ht="15.75" hidden="1">
      <c r="A43" s="73"/>
      <c r="B43" s="24" t="s">
        <v>30</v>
      </c>
      <c r="C43" s="13" t="s">
        <v>7</v>
      </c>
      <c r="D43" s="14">
        <v>0</v>
      </c>
      <c r="E43" s="15"/>
      <c r="F43" s="15"/>
      <c r="G43" s="67">
        <v>12500</v>
      </c>
      <c r="H43" s="68">
        <f>D43*G43</f>
        <v>0</v>
      </c>
      <c r="I43" s="68">
        <f t="shared" ref="I43:I53" si="4">E43+G43</f>
        <v>12500</v>
      </c>
      <c r="J43" s="75">
        <f t="shared" ref="J43:J53" si="5">D43*I43</f>
        <v>0</v>
      </c>
    </row>
    <row r="44" spans="1:10" ht="15.75" hidden="1">
      <c r="A44" s="73"/>
      <c r="B44" s="24" t="s">
        <v>89</v>
      </c>
      <c r="C44" s="13" t="s">
        <v>7</v>
      </c>
      <c r="D44" s="14">
        <v>0</v>
      </c>
      <c r="E44" s="15"/>
      <c r="F44" s="15"/>
      <c r="G44" s="67">
        <v>10200</v>
      </c>
      <c r="H44" s="68">
        <f t="shared" ref="H44:H53" si="6">D44*G44</f>
        <v>0</v>
      </c>
      <c r="I44" s="68">
        <f t="shared" si="4"/>
        <v>10200</v>
      </c>
      <c r="J44" s="75">
        <f t="shared" si="5"/>
        <v>0</v>
      </c>
    </row>
    <row r="45" spans="1:10" ht="15.75" hidden="1">
      <c r="A45" s="73"/>
      <c r="B45" s="24" t="s">
        <v>31</v>
      </c>
      <c r="C45" s="13" t="s">
        <v>7</v>
      </c>
      <c r="D45" s="14">
        <v>0</v>
      </c>
      <c r="E45" s="15"/>
      <c r="F45" s="15"/>
      <c r="G45" s="67">
        <v>8400</v>
      </c>
      <c r="H45" s="68">
        <f t="shared" si="6"/>
        <v>0</v>
      </c>
      <c r="I45" s="68">
        <f t="shared" si="4"/>
        <v>8400</v>
      </c>
      <c r="J45" s="75">
        <f t="shared" si="5"/>
        <v>0</v>
      </c>
    </row>
    <row r="46" spans="1:10" ht="15.75" hidden="1">
      <c r="A46" s="73"/>
      <c r="B46" s="24" t="s">
        <v>26</v>
      </c>
      <c r="C46" s="13" t="s">
        <v>7</v>
      </c>
      <c r="D46" s="14">
        <v>0</v>
      </c>
      <c r="E46" s="15"/>
      <c r="F46" s="15"/>
      <c r="G46" s="67">
        <v>6500</v>
      </c>
      <c r="H46" s="68">
        <f t="shared" si="6"/>
        <v>0</v>
      </c>
      <c r="I46" s="68">
        <f t="shared" si="4"/>
        <v>6500</v>
      </c>
      <c r="J46" s="75">
        <f t="shared" si="5"/>
        <v>0</v>
      </c>
    </row>
    <row r="47" spans="1:10" ht="15.75" hidden="1">
      <c r="A47" s="73"/>
      <c r="B47" s="24" t="s">
        <v>27</v>
      </c>
      <c r="C47" s="13" t="s">
        <v>7</v>
      </c>
      <c r="D47" s="14">
        <v>0</v>
      </c>
      <c r="E47" s="15"/>
      <c r="F47" s="15"/>
      <c r="G47" s="67">
        <v>5800</v>
      </c>
      <c r="H47" s="68">
        <f t="shared" si="6"/>
        <v>0</v>
      </c>
      <c r="I47" s="68">
        <f t="shared" si="4"/>
        <v>5800</v>
      </c>
      <c r="J47" s="75">
        <f t="shared" si="5"/>
        <v>0</v>
      </c>
    </row>
    <row r="48" spans="1:10" ht="15.75" hidden="1">
      <c r="A48" s="73"/>
      <c r="B48" s="24" t="s">
        <v>19</v>
      </c>
      <c r="C48" s="13" t="s">
        <v>7</v>
      </c>
      <c r="D48" s="14">
        <v>0</v>
      </c>
      <c r="E48" s="15"/>
      <c r="F48" s="15"/>
      <c r="G48" s="67">
        <v>4500</v>
      </c>
      <c r="H48" s="68">
        <f t="shared" si="6"/>
        <v>0</v>
      </c>
      <c r="I48" s="68">
        <f t="shared" si="4"/>
        <v>4500</v>
      </c>
      <c r="J48" s="75">
        <f t="shared" si="5"/>
        <v>0</v>
      </c>
    </row>
    <row r="49" spans="1:10" ht="15.75" hidden="1">
      <c r="A49" s="73"/>
      <c r="B49" s="24" t="s">
        <v>20</v>
      </c>
      <c r="C49" s="13" t="s">
        <v>7</v>
      </c>
      <c r="D49" s="14">
        <v>0</v>
      </c>
      <c r="E49" s="15"/>
      <c r="F49" s="15"/>
      <c r="G49" s="67">
        <v>2800</v>
      </c>
      <c r="H49" s="68">
        <f t="shared" si="6"/>
        <v>0</v>
      </c>
      <c r="I49" s="68">
        <f t="shared" si="4"/>
        <v>2800</v>
      </c>
      <c r="J49" s="75">
        <f t="shared" si="5"/>
        <v>0</v>
      </c>
    </row>
    <row r="50" spans="1:10" ht="15.75" hidden="1">
      <c r="A50" s="73"/>
      <c r="B50" s="24" t="s">
        <v>29</v>
      </c>
      <c r="C50" s="13" t="s">
        <v>7</v>
      </c>
      <c r="D50" s="14">
        <v>0</v>
      </c>
      <c r="E50" s="15"/>
      <c r="F50" s="15"/>
      <c r="G50" s="67">
        <v>2200</v>
      </c>
      <c r="H50" s="68">
        <f t="shared" si="6"/>
        <v>0</v>
      </c>
      <c r="I50" s="68">
        <f t="shared" si="4"/>
        <v>2200</v>
      </c>
      <c r="J50" s="75">
        <f t="shared" si="5"/>
        <v>0</v>
      </c>
    </row>
    <row r="51" spans="1:10" ht="15.75" hidden="1">
      <c r="A51" s="73"/>
      <c r="B51" s="24" t="s">
        <v>128</v>
      </c>
      <c r="C51" s="13" t="s">
        <v>7</v>
      </c>
      <c r="D51" s="14">
        <v>0</v>
      </c>
      <c r="E51" s="15"/>
      <c r="F51" s="15"/>
      <c r="G51" s="67">
        <v>1300</v>
      </c>
      <c r="H51" s="68">
        <f t="shared" si="6"/>
        <v>0</v>
      </c>
      <c r="I51" s="68">
        <f t="shared" si="4"/>
        <v>1300</v>
      </c>
      <c r="J51" s="75">
        <f t="shared" si="5"/>
        <v>0</v>
      </c>
    </row>
    <row r="52" spans="1:10" ht="17.25" hidden="1" customHeight="1">
      <c r="A52" s="73"/>
      <c r="B52" s="25" t="s">
        <v>32</v>
      </c>
      <c r="C52" s="26" t="s">
        <v>7</v>
      </c>
      <c r="D52" s="27">
        <v>0</v>
      </c>
      <c r="E52" s="28"/>
      <c r="F52" s="28"/>
      <c r="G52" s="67">
        <v>1300</v>
      </c>
      <c r="H52" s="68">
        <f t="shared" si="6"/>
        <v>0</v>
      </c>
      <c r="I52" s="68">
        <f t="shared" si="4"/>
        <v>1300</v>
      </c>
      <c r="J52" s="78">
        <f t="shared" si="5"/>
        <v>0</v>
      </c>
    </row>
    <row r="53" spans="1:10" ht="17.25" hidden="1" customHeight="1">
      <c r="A53" s="73"/>
      <c r="B53" s="25" t="s">
        <v>21</v>
      </c>
      <c r="C53" s="26" t="s">
        <v>7</v>
      </c>
      <c r="D53" s="27">
        <v>0</v>
      </c>
      <c r="E53" s="28"/>
      <c r="F53" s="28"/>
      <c r="G53" s="67">
        <v>1200</v>
      </c>
      <c r="H53" s="68">
        <f t="shared" si="6"/>
        <v>0</v>
      </c>
      <c r="I53" s="68">
        <f t="shared" si="4"/>
        <v>1200</v>
      </c>
      <c r="J53" s="78">
        <f t="shared" si="5"/>
        <v>0</v>
      </c>
    </row>
    <row r="54" spans="1:10" s="1" customFormat="1" ht="135.75" hidden="1" customHeight="1">
      <c r="A54" s="145">
        <f>A42+1</f>
        <v>4</v>
      </c>
      <c r="B54" s="61" t="s">
        <v>278</v>
      </c>
      <c r="C54" s="112"/>
      <c r="D54" s="113"/>
      <c r="E54" s="96"/>
      <c r="F54" s="96"/>
      <c r="G54" s="96"/>
      <c r="H54" s="96"/>
      <c r="I54" s="96"/>
      <c r="J54" s="72"/>
    </row>
    <row r="55" spans="1:10" hidden="1">
      <c r="A55" s="176"/>
      <c r="B55" s="44" t="s">
        <v>271</v>
      </c>
      <c r="C55" s="13" t="s">
        <v>6</v>
      </c>
      <c r="D55" s="31">
        <v>0</v>
      </c>
      <c r="E55" s="177"/>
      <c r="F55" s="33">
        <f t="shared" ref="F55:F60" si="7">E55*D55</f>
        <v>0</v>
      </c>
      <c r="G55" s="178">
        <v>2800</v>
      </c>
      <c r="H55" s="33">
        <f t="shared" ref="H55:H60" si="8">G55*D55</f>
        <v>0</v>
      </c>
      <c r="I55" s="33">
        <f t="shared" ref="I55:I60" si="9">G55+E55</f>
        <v>2800</v>
      </c>
      <c r="J55" s="179">
        <f t="shared" ref="J55:J60" si="10">D55*I55</f>
        <v>0</v>
      </c>
    </row>
    <row r="56" spans="1:10" hidden="1">
      <c r="A56" s="176"/>
      <c r="B56" s="44" t="s">
        <v>273</v>
      </c>
      <c r="C56" s="13" t="s">
        <v>6</v>
      </c>
      <c r="D56" s="31">
        <v>0</v>
      </c>
      <c r="E56" s="177"/>
      <c r="F56" s="33">
        <f t="shared" si="7"/>
        <v>0</v>
      </c>
      <c r="G56" s="178">
        <v>2500</v>
      </c>
      <c r="H56" s="33">
        <f t="shared" si="8"/>
        <v>0</v>
      </c>
      <c r="I56" s="33">
        <f t="shared" si="9"/>
        <v>2500</v>
      </c>
      <c r="J56" s="179">
        <f t="shared" si="10"/>
        <v>0</v>
      </c>
    </row>
    <row r="57" spans="1:10" hidden="1">
      <c r="A57" s="176"/>
      <c r="B57" s="44" t="s">
        <v>68</v>
      </c>
      <c r="C57" s="13" t="s">
        <v>6</v>
      </c>
      <c r="D57" s="31">
        <v>0</v>
      </c>
      <c r="E57" s="177"/>
      <c r="F57" s="33">
        <f t="shared" si="7"/>
        <v>0</v>
      </c>
      <c r="G57" s="178">
        <v>2200</v>
      </c>
      <c r="H57" s="33">
        <f t="shared" si="8"/>
        <v>0</v>
      </c>
      <c r="I57" s="33">
        <f t="shared" si="9"/>
        <v>2200</v>
      </c>
      <c r="J57" s="179">
        <f t="shared" si="10"/>
        <v>0</v>
      </c>
    </row>
    <row r="58" spans="1:10" hidden="1">
      <c r="A58" s="176"/>
      <c r="B58" s="44" t="s">
        <v>272</v>
      </c>
      <c r="C58" s="13" t="s">
        <v>6</v>
      </c>
      <c r="D58" s="31">
        <v>0</v>
      </c>
      <c r="E58" s="177"/>
      <c r="F58" s="33">
        <f t="shared" si="7"/>
        <v>0</v>
      </c>
      <c r="G58" s="178">
        <v>1800</v>
      </c>
      <c r="H58" s="33">
        <f t="shared" si="8"/>
        <v>0</v>
      </c>
      <c r="I58" s="33">
        <f t="shared" si="9"/>
        <v>1800</v>
      </c>
      <c r="J58" s="179">
        <f t="shared" si="10"/>
        <v>0</v>
      </c>
    </row>
    <row r="59" spans="1:10" hidden="1">
      <c r="A59" s="176"/>
      <c r="B59" s="44" t="s">
        <v>69</v>
      </c>
      <c r="C59" s="13" t="s">
        <v>6</v>
      </c>
      <c r="D59" s="31">
        <v>0</v>
      </c>
      <c r="E59" s="177"/>
      <c r="F59" s="33">
        <f t="shared" si="7"/>
        <v>0</v>
      </c>
      <c r="G59" s="178">
        <v>1500</v>
      </c>
      <c r="H59" s="33">
        <f t="shared" si="8"/>
        <v>0</v>
      </c>
      <c r="I59" s="33">
        <f t="shared" si="9"/>
        <v>1500</v>
      </c>
      <c r="J59" s="179">
        <f t="shared" si="10"/>
        <v>0</v>
      </c>
    </row>
    <row r="60" spans="1:10" hidden="1">
      <c r="A60" s="180"/>
      <c r="B60" s="44" t="s">
        <v>270</v>
      </c>
      <c r="C60" s="13" t="s">
        <v>6</v>
      </c>
      <c r="D60" s="31">
        <v>0</v>
      </c>
      <c r="E60" s="177"/>
      <c r="F60" s="33">
        <f t="shared" si="7"/>
        <v>0</v>
      </c>
      <c r="G60" s="178">
        <v>1200</v>
      </c>
      <c r="H60" s="33">
        <f t="shared" si="8"/>
        <v>0</v>
      </c>
      <c r="I60" s="33">
        <f t="shared" si="9"/>
        <v>1200</v>
      </c>
      <c r="J60" s="179">
        <f t="shared" si="10"/>
        <v>0</v>
      </c>
    </row>
    <row r="61" spans="1:10" s="1" customFormat="1" ht="15.75" customHeight="1">
      <c r="A61" s="369" t="s">
        <v>181</v>
      </c>
      <c r="B61" s="370"/>
      <c r="C61" s="370"/>
      <c r="D61" s="370"/>
      <c r="E61" s="370"/>
      <c r="F61" s="370"/>
      <c r="G61" s="370"/>
      <c r="H61" s="370"/>
      <c r="I61" s="166"/>
      <c r="J61" s="167">
        <f>SUM(J9:J60)</f>
        <v>5000</v>
      </c>
    </row>
    <row r="62" spans="1:10" ht="19.5" customHeight="1">
      <c r="A62" s="371"/>
      <c r="B62" s="371"/>
      <c r="C62" s="371"/>
      <c r="D62" s="371"/>
      <c r="E62" s="371"/>
      <c r="F62" s="371"/>
      <c r="G62" s="371"/>
      <c r="H62" s="371"/>
      <c r="I62" s="371"/>
      <c r="J62" s="371"/>
    </row>
    <row r="63" spans="1:10" ht="15.75" customHeight="1">
      <c r="A63" s="139"/>
      <c r="B63" s="140" t="s">
        <v>182</v>
      </c>
      <c r="C63" s="140"/>
      <c r="D63" s="140"/>
      <c r="E63" s="140"/>
      <c r="F63" s="140"/>
      <c r="G63" s="140"/>
      <c r="H63" s="140"/>
      <c r="I63" s="140"/>
      <c r="J63" s="141"/>
    </row>
    <row r="64" spans="1:10" ht="186.75" customHeight="1">
      <c r="A64" s="77">
        <v>1</v>
      </c>
      <c r="B64" s="138" t="s">
        <v>260</v>
      </c>
      <c r="C64" s="38"/>
      <c r="D64" s="39"/>
      <c r="E64" s="40"/>
      <c r="F64" s="40"/>
      <c r="G64" s="40"/>
      <c r="H64" s="40"/>
      <c r="I64" s="40"/>
      <c r="J64" s="102"/>
    </row>
    <row r="65" spans="1:10">
      <c r="A65" s="77"/>
      <c r="B65" s="9" t="s">
        <v>98</v>
      </c>
      <c r="C65" s="13" t="s">
        <v>18</v>
      </c>
      <c r="D65" s="31">
        <v>0</v>
      </c>
      <c r="E65" s="67">
        <v>10350</v>
      </c>
      <c r="F65" s="67">
        <f>D65*E65</f>
        <v>0</v>
      </c>
      <c r="G65" s="67">
        <v>5256</v>
      </c>
      <c r="H65" s="98">
        <f>G65*D65</f>
        <v>0</v>
      </c>
      <c r="I65" s="67">
        <f>E65+G65</f>
        <v>15606</v>
      </c>
      <c r="J65" s="75">
        <f t="shared" ref="J65:J74" si="11">D65*I65</f>
        <v>0</v>
      </c>
    </row>
    <row r="66" spans="1:10">
      <c r="A66" s="77"/>
      <c r="B66" s="9" t="s">
        <v>99</v>
      </c>
      <c r="C66" s="13" t="s">
        <v>18</v>
      </c>
      <c r="D66" s="31">
        <v>0</v>
      </c>
      <c r="E66" s="67">
        <v>8600</v>
      </c>
      <c r="F66" s="67">
        <f t="shared" ref="F66:F74" si="12">D66*E66</f>
        <v>0</v>
      </c>
      <c r="G66" s="67">
        <v>3600</v>
      </c>
      <c r="H66" s="98">
        <f t="shared" ref="H66:H74" si="13">G66*D66</f>
        <v>0</v>
      </c>
      <c r="I66" s="67">
        <f t="shared" ref="I66:I74" si="14">E66+G66</f>
        <v>12200</v>
      </c>
      <c r="J66" s="75">
        <f t="shared" si="11"/>
        <v>0</v>
      </c>
    </row>
    <row r="67" spans="1:10">
      <c r="A67" s="77"/>
      <c r="B67" s="9" t="s">
        <v>268</v>
      </c>
      <c r="C67" s="13" t="s">
        <v>18</v>
      </c>
      <c r="D67" s="31">
        <v>0</v>
      </c>
      <c r="E67" s="67">
        <v>7120</v>
      </c>
      <c r="F67" s="67">
        <f t="shared" si="12"/>
        <v>0</v>
      </c>
      <c r="G67" s="67">
        <v>3024</v>
      </c>
      <c r="H67" s="98">
        <f t="shared" si="13"/>
        <v>0</v>
      </c>
      <c r="I67" s="67">
        <f t="shared" si="14"/>
        <v>10144</v>
      </c>
      <c r="J67" s="75">
        <f t="shared" si="11"/>
        <v>0</v>
      </c>
    </row>
    <row r="68" spans="1:10">
      <c r="A68" s="77"/>
      <c r="B68" s="9" t="s">
        <v>267</v>
      </c>
      <c r="C68" s="13" t="s">
        <v>18</v>
      </c>
      <c r="D68" s="31">
        <v>0</v>
      </c>
      <c r="E68" s="67">
        <v>5790</v>
      </c>
      <c r="F68" s="67">
        <f t="shared" si="12"/>
        <v>0</v>
      </c>
      <c r="G68" s="67">
        <v>3164</v>
      </c>
      <c r="H68" s="98">
        <f t="shared" si="13"/>
        <v>0</v>
      </c>
      <c r="I68" s="67">
        <f t="shared" si="14"/>
        <v>8954</v>
      </c>
      <c r="J68" s="75">
        <f t="shared" si="11"/>
        <v>0</v>
      </c>
    </row>
    <row r="69" spans="1:10">
      <c r="A69" s="99"/>
      <c r="B69" s="9" t="s">
        <v>266</v>
      </c>
      <c r="C69" s="13" t="s">
        <v>18</v>
      </c>
      <c r="D69" s="31">
        <v>0</v>
      </c>
      <c r="E69" s="67">
        <v>4650</v>
      </c>
      <c r="F69" s="67">
        <f t="shared" si="12"/>
        <v>0</v>
      </c>
      <c r="G69" s="67">
        <v>2876</v>
      </c>
      <c r="H69" s="98">
        <f t="shared" si="13"/>
        <v>0</v>
      </c>
      <c r="I69" s="67">
        <f t="shared" si="14"/>
        <v>7526</v>
      </c>
      <c r="J69" s="75">
        <f t="shared" si="11"/>
        <v>0</v>
      </c>
    </row>
    <row r="70" spans="1:10">
      <c r="A70" s="99"/>
      <c r="B70" s="9" t="s">
        <v>265</v>
      </c>
      <c r="C70" s="13" t="s">
        <v>18</v>
      </c>
      <c r="D70" s="31" t="e">
        <f>#REF!</f>
        <v>#REF!</v>
      </c>
      <c r="E70" s="67">
        <v>3350</v>
      </c>
      <c r="F70" s="67" t="e">
        <f t="shared" si="12"/>
        <v>#REF!</v>
      </c>
      <c r="G70" s="67">
        <v>2444</v>
      </c>
      <c r="H70" s="98" t="e">
        <f t="shared" si="13"/>
        <v>#REF!</v>
      </c>
      <c r="I70" s="67">
        <f t="shared" si="14"/>
        <v>5794</v>
      </c>
      <c r="J70" s="75" t="e">
        <f t="shared" si="11"/>
        <v>#REF!</v>
      </c>
    </row>
    <row r="71" spans="1:10">
      <c r="A71" s="99"/>
      <c r="B71" s="9" t="s">
        <v>264</v>
      </c>
      <c r="C71" s="13" t="s">
        <v>18</v>
      </c>
      <c r="D71" s="31">
        <v>0</v>
      </c>
      <c r="E71" s="67">
        <v>2750</v>
      </c>
      <c r="F71" s="67">
        <f t="shared" si="12"/>
        <v>0</v>
      </c>
      <c r="G71" s="67">
        <v>2084</v>
      </c>
      <c r="H71" s="98">
        <f t="shared" si="13"/>
        <v>0</v>
      </c>
      <c r="I71" s="67">
        <f t="shared" si="14"/>
        <v>4834</v>
      </c>
      <c r="J71" s="75">
        <f t="shared" si="11"/>
        <v>0</v>
      </c>
    </row>
    <row r="72" spans="1:10">
      <c r="A72" s="99"/>
      <c r="B72" s="9" t="s">
        <v>263</v>
      </c>
      <c r="C72" s="13" t="s">
        <v>18</v>
      </c>
      <c r="D72" s="31">
        <v>0</v>
      </c>
      <c r="E72" s="67">
        <v>2320</v>
      </c>
      <c r="F72" s="67">
        <f t="shared" si="12"/>
        <v>0</v>
      </c>
      <c r="G72" s="67">
        <v>1796</v>
      </c>
      <c r="H72" s="98">
        <f t="shared" si="13"/>
        <v>0</v>
      </c>
      <c r="I72" s="67">
        <f t="shared" si="14"/>
        <v>4116</v>
      </c>
      <c r="J72" s="75">
        <f t="shared" si="11"/>
        <v>0</v>
      </c>
    </row>
    <row r="73" spans="1:10">
      <c r="A73" s="99"/>
      <c r="B73" s="9" t="s">
        <v>261</v>
      </c>
      <c r="C73" s="13" t="s">
        <v>18</v>
      </c>
      <c r="D73" s="31">
        <v>0</v>
      </c>
      <c r="E73" s="67">
        <v>1880</v>
      </c>
      <c r="F73" s="67">
        <f t="shared" si="12"/>
        <v>0</v>
      </c>
      <c r="G73" s="67">
        <v>1695</v>
      </c>
      <c r="H73" s="98">
        <f t="shared" si="13"/>
        <v>0</v>
      </c>
      <c r="I73" s="67">
        <f t="shared" si="14"/>
        <v>3575</v>
      </c>
      <c r="J73" s="75">
        <f t="shared" si="11"/>
        <v>0</v>
      </c>
    </row>
    <row r="74" spans="1:10">
      <c r="A74" s="100"/>
      <c r="B74" s="9" t="s">
        <v>262</v>
      </c>
      <c r="C74" s="13" t="s">
        <v>18</v>
      </c>
      <c r="D74" s="31" t="e">
        <f>#REF!</f>
        <v>#REF!</v>
      </c>
      <c r="E74" s="67">
        <v>1750</v>
      </c>
      <c r="F74" s="67" t="e">
        <f t="shared" si="12"/>
        <v>#REF!</v>
      </c>
      <c r="G74" s="67">
        <v>1695</v>
      </c>
      <c r="H74" s="98" t="e">
        <f t="shared" si="13"/>
        <v>#REF!</v>
      </c>
      <c r="I74" s="67">
        <f t="shared" si="14"/>
        <v>3445</v>
      </c>
      <c r="J74" s="75" t="e">
        <f t="shared" si="11"/>
        <v>#REF!</v>
      </c>
    </row>
    <row r="75" spans="1:10" ht="110.25">
      <c r="A75" s="71">
        <f>A64+1</f>
        <v>2</v>
      </c>
      <c r="B75" s="111" t="s">
        <v>97</v>
      </c>
      <c r="C75" s="34"/>
      <c r="D75" s="168"/>
      <c r="E75" s="36"/>
      <c r="F75" s="36"/>
      <c r="G75" s="36"/>
      <c r="H75" s="36"/>
      <c r="I75" s="169"/>
      <c r="J75" s="101"/>
    </row>
    <row r="76" spans="1:10" ht="18">
      <c r="A76" s="77"/>
      <c r="B76" s="170" t="s">
        <v>77</v>
      </c>
      <c r="C76" s="130"/>
      <c r="D76" s="39"/>
      <c r="E76" s="40"/>
      <c r="F76" s="40"/>
      <c r="G76" s="40"/>
      <c r="H76" s="40"/>
      <c r="I76" s="40"/>
      <c r="J76" s="102"/>
    </row>
    <row r="77" spans="1:10">
      <c r="A77" s="77"/>
      <c r="B77" s="9" t="s">
        <v>98</v>
      </c>
      <c r="C77" s="13" t="s">
        <v>7</v>
      </c>
      <c r="D77" s="31">
        <v>0</v>
      </c>
      <c r="E77" s="67">
        <v>34800</v>
      </c>
      <c r="F77" s="67">
        <f t="shared" ref="F77:F86" si="15">D77*E77</f>
        <v>0</v>
      </c>
      <c r="G77" s="67">
        <v>16560</v>
      </c>
      <c r="H77" s="67">
        <f t="shared" ref="H77:H86" si="16">G77*D77</f>
        <v>0</v>
      </c>
      <c r="I77" s="67">
        <f t="shared" ref="I77:I86" si="17">E77+G77</f>
        <v>51360</v>
      </c>
      <c r="J77" s="75">
        <f t="shared" ref="J77:J86" si="18">D77*I77</f>
        <v>0</v>
      </c>
    </row>
    <row r="78" spans="1:10">
      <c r="A78" s="77"/>
      <c r="B78" s="9" t="s">
        <v>99</v>
      </c>
      <c r="C78" s="13" t="s">
        <v>7</v>
      </c>
      <c r="D78" s="31">
        <v>0</v>
      </c>
      <c r="E78" s="89">
        <v>24800</v>
      </c>
      <c r="F78" s="67">
        <f t="shared" si="15"/>
        <v>0</v>
      </c>
      <c r="G78" s="89">
        <v>12000</v>
      </c>
      <c r="H78" s="67">
        <f t="shared" si="16"/>
        <v>0</v>
      </c>
      <c r="I78" s="67">
        <f t="shared" si="17"/>
        <v>36800</v>
      </c>
      <c r="J78" s="75">
        <f t="shared" si="18"/>
        <v>0</v>
      </c>
    </row>
    <row r="79" spans="1:10">
      <c r="A79" s="77"/>
      <c r="B79" s="9" t="s">
        <v>100</v>
      </c>
      <c r="C79" s="13" t="s">
        <v>7</v>
      </c>
      <c r="D79" s="31">
        <v>0</v>
      </c>
      <c r="E79" s="89">
        <v>19350</v>
      </c>
      <c r="F79" s="67">
        <f t="shared" si="15"/>
        <v>0</v>
      </c>
      <c r="G79" s="89">
        <v>10080</v>
      </c>
      <c r="H79" s="67">
        <f t="shared" si="16"/>
        <v>0</v>
      </c>
      <c r="I79" s="67">
        <f t="shared" si="17"/>
        <v>29430</v>
      </c>
      <c r="J79" s="75">
        <f t="shared" si="18"/>
        <v>0</v>
      </c>
    </row>
    <row r="80" spans="1:10">
      <c r="A80" s="77"/>
      <c r="B80" s="9" t="s">
        <v>101</v>
      </c>
      <c r="C80" s="13" t="s">
        <v>7</v>
      </c>
      <c r="D80" s="31">
        <v>0</v>
      </c>
      <c r="E80" s="89">
        <v>20000</v>
      </c>
      <c r="F80" s="67">
        <f t="shared" si="15"/>
        <v>0</v>
      </c>
      <c r="G80" s="89">
        <v>15000</v>
      </c>
      <c r="H80" s="67">
        <f t="shared" si="16"/>
        <v>0</v>
      </c>
      <c r="I80" s="67">
        <f t="shared" si="17"/>
        <v>35000</v>
      </c>
      <c r="J80" s="75">
        <f t="shared" si="18"/>
        <v>0</v>
      </c>
    </row>
    <row r="81" spans="1:10">
      <c r="A81" s="99"/>
      <c r="B81" s="9" t="s">
        <v>102</v>
      </c>
      <c r="C81" s="13" t="s">
        <v>7</v>
      </c>
      <c r="D81" s="31">
        <v>0</v>
      </c>
      <c r="E81" s="89">
        <v>17000</v>
      </c>
      <c r="F81" s="67">
        <f t="shared" si="15"/>
        <v>0</v>
      </c>
      <c r="G81" s="89">
        <v>12000</v>
      </c>
      <c r="H81" s="67">
        <f t="shared" si="16"/>
        <v>0</v>
      </c>
      <c r="I81" s="67">
        <f t="shared" si="17"/>
        <v>29000</v>
      </c>
      <c r="J81" s="75">
        <f t="shared" si="18"/>
        <v>0</v>
      </c>
    </row>
    <row r="82" spans="1:10">
      <c r="A82" s="99"/>
      <c r="B82" s="9" t="s">
        <v>103</v>
      </c>
      <c r="C82" s="13" t="s">
        <v>7</v>
      </c>
      <c r="D82" s="31" t="e">
        <f>#REF!</f>
        <v>#REF!</v>
      </c>
      <c r="E82" s="89">
        <v>14000</v>
      </c>
      <c r="F82" s="67" t="e">
        <f t="shared" si="15"/>
        <v>#REF!</v>
      </c>
      <c r="G82" s="89">
        <v>10000</v>
      </c>
      <c r="H82" s="67" t="e">
        <f t="shared" si="16"/>
        <v>#REF!</v>
      </c>
      <c r="I82" s="67">
        <f t="shared" si="17"/>
        <v>24000</v>
      </c>
      <c r="J82" s="75" t="e">
        <f t="shared" si="18"/>
        <v>#REF!</v>
      </c>
    </row>
    <row r="83" spans="1:10">
      <c r="A83" s="99"/>
      <c r="B83" s="9" t="s">
        <v>104</v>
      </c>
      <c r="C83" s="13" t="s">
        <v>7</v>
      </c>
      <c r="D83" s="31">
        <v>0</v>
      </c>
      <c r="E83" s="89">
        <v>12000</v>
      </c>
      <c r="F83" s="67">
        <f t="shared" si="15"/>
        <v>0</v>
      </c>
      <c r="G83" s="89">
        <v>8000</v>
      </c>
      <c r="H83" s="67">
        <f t="shared" si="16"/>
        <v>0</v>
      </c>
      <c r="I83" s="67">
        <f t="shared" si="17"/>
        <v>20000</v>
      </c>
      <c r="J83" s="75">
        <f t="shared" si="18"/>
        <v>0</v>
      </c>
    </row>
    <row r="84" spans="1:10">
      <c r="A84" s="99"/>
      <c r="B84" s="9" t="s">
        <v>105</v>
      </c>
      <c r="C84" s="13" t="s">
        <v>7</v>
      </c>
      <c r="D84" s="31">
        <v>0</v>
      </c>
      <c r="E84" s="89">
        <v>9500</v>
      </c>
      <c r="F84" s="67">
        <f t="shared" si="15"/>
        <v>0</v>
      </c>
      <c r="G84" s="89">
        <v>6000</v>
      </c>
      <c r="H84" s="67">
        <f t="shared" si="16"/>
        <v>0</v>
      </c>
      <c r="I84" s="67">
        <f t="shared" si="17"/>
        <v>15500</v>
      </c>
      <c r="J84" s="75">
        <f t="shared" si="18"/>
        <v>0</v>
      </c>
    </row>
    <row r="85" spans="1:10">
      <c r="A85" s="99"/>
      <c r="B85" s="9" t="s">
        <v>106</v>
      </c>
      <c r="C85" s="13" t="s">
        <v>7</v>
      </c>
      <c r="D85" s="31">
        <v>0</v>
      </c>
      <c r="E85" s="89">
        <v>8500</v>
      </c>
      <c r="F85" s="67">
        <f t="shared" si="15"/>
        <v>0</v>
      </c>
      <c r="G85" s="89">
        <v>5000</v>
      </c>
      <c r="H85" s="67">
        <f t="shared" si="16"/>
        <v>0</v>
      </c>
      <c r="I85" s="67">
        <f t="shared" si="17"/>
        <v>13500</v>
      </c>
      <c r="J85" s="75">
        <f t="shared" si="18"/>
        <v>0</v>
      </c>
    </row>
    <row r="86" spans="1:10">
      <c r="A86" s="100"/>
      <c r="B86" s="9" t="s">
        <v>107</v>
      </c>
      <c r="C86" s="13" t="s">
        <v>7</v>
      </c>
      <c r="D86" s="31" t="e">
        <f>#REF!</f>
        <v>#REF!</v>
      </c>
      <c r="E86" s="89">
        <v>7500</v>
      </c>
      <c r="F86" s="67" t="e">
        <f t="shared" si="15"/>
        <v>#REF!</v>
      </c>
      <c r="G86" s="89">
        <v>4500</v>
      </c>
      <c r="H86" s="67" t="e">
        <f t="shared" si="16"/>
        <v>#REF!</v>
      </c>
      <c r="I86" s="67">
        <f t="shared" si="17"/>
        <v>12000</v>
      </c>
      <c r="J86" s="75" t="e">
        <f t="shared" si="18"/>
        <v>#REF!</v>
      </c>
    </row>
    <row r="87" spans="1:10" ht="110.25">
      <c r="A87" s="71">
        <f>A75+1</f>
        <v>3</v>
      </c>
      <c r="B87" s="17" t="s">
        <v>172</v>
      </c>
      <c r="C87" s="34"/>
      <c r="D87" s="58"/>
      <c r="E87" s="36"/>
      <c r="F87" s="36"/>
      <c r="G87" s="36"/>
      <c r="H87" s="36"/>
      <c r="I87" s="36"/>
      <c r="J87" s="101"/>
    </row>
    <row r="88" spans="1:10" ht="20.25" customHeight="1">
      <c r="A88" s="77"/>
      <c r="B88" s="37" t="s">
        <v>77</v>
      </c>
      <c r="C88" s="38"/>
      <c r="D88" s="39"/>
      <c r="E88" s="40"/>
      <c r="F88" s="40"/>
      <c r="G88" s="40"/>
      <c r="H88" s="40"/>
      <c r="I88" s="40"/>
      <c r="J88" s="102"/>
    </row>
    <row r="89" spans="1:10">
      <c r="A89" s="77"/>
      <c r="B89" s="9" t="s">
        <v>98</v>
      </c>
      <c r="C89" s="13" t="s">
        <v>7</v>
      </c>
      <c r="D89" s="31">
        <v>0</v>
      </c>
      <c r="E89" s="67">
        <v>27950</v>
      </c>
      <c r="F89" s="67">
        <f t="shared" ref="F89:F175" si="19">D89*E89</f>
        <v>0</v>
      </c>
      <c r="G89" s="67">
        <v>16560</v>
      </c>
      <c r="H89" s="67">
        <f t="shared" ref="H89:H175" si="20">G89*D89</f>
        <v>0</v>
      </c>
      <c r="I89" s="67">
        <f t="shared" ref="I89:I175" si="21">E89+G89</f>
        <v>44510</v>
      </c>
      <c r="J89" s="75">
        <f t="shared" ref="J89:J98" si="22">D89*I89</f>
        <v>0</v>
      </c>
    </row>
    <row r="90" spans="1:10">
      <c r="A90" s="77"/>
      <c r="B90" s="9" t="s">
        <v>99</v>
      </c>
      <c r="C90" s="13" t="s">
        <v>7</v>
      </c>
      <c r="D90" s="31">
        <v>0</v>
      </c>
      <c r="E90" s="89">
        <v>22500</v>
      </c>
      <c r="F90" s="67">
        <f t="shared" si="19"/>
        <v>0</v>
      </c>
      <c r="G90" s="89">
        <v>12000</v>
      </c>
      <c r="H90" s="67">
        <f t="shared" si="20"/>
        <v>0</v>
      </c>
      <c r="I90" s="67">
        <f t="shared" si="21"/>
        <v>34500</v>
      </c>
      <c r="J90" s="75">
        <f t="shared" si="22"/>
        <v>0</v>
      </c>
    </row>
    <row r="91" spans="1:10">
      <c r="A91" s="77"/>
      <c r="B91" s="9" t="s">
        <v>100</v>
      </c>
      <c r="C91" s="13" t="s">
        <v>7</v>
      </c>
      <c r="D91" s="31">
        <v>0</v>
      </c>
      <c r="E91" s="89">
        <v>17800</v>
      </c>
      <c r="F91" s="67">
        <f t="shared" si="19"/>
        <v>0</v>
      </c>
      <c r="G91" s="89">
        <v>10080</v>
      </c>
      <c r="H91" s="67">
        <f t="shared" si="20"/>
        <v>0</v>
      </c>
      <c r="I91" s="67">
        <f t="shared" si="21"/>
        <v>27880</v>
      </c>
      <c r="J91" s="75">
        <f t="shared" si="22"/>
        <v>0</v>
      </c>
    </row>
    <row r="92" spans="1:10">
      <c r="A92" s="77"/>
      <c r="B92" s="9" t="s">
        <v>101</v>
      </c>
      <c r="C92" s="13" t="s">
        <v>7</v>
      </c>
      <c r="D92" s="31">
        <v>0</v>
      </c>
      <c r="E92" s="89">
        <v>14300</v>
      </c>
      <c r="F92" s="67">
        <f t="shared" si="19"/>
        <v>0</v>
      </c>
      <c r="G92" s="89">
        <v>7800</v>
      </c>
      <c r="H92" s="67">
        <f t="shared" si="20"/>
        <v>0</v>
      </c>
      <c r="I92" s="67">
        <f t="shared" si="21"/>
        <v>22100</v>
      </c>
      <c r="J92" s="75">
        <f t="shared" si="22"/>
        <v>0</v>
      </c>
    </row>
    <row r="93" spans="1:10">
      <c r="A93" s="99"/>
      <c r="B93" s="9" t="s">
        <v>102</v>
      </c>
      <c r="C93" s="13" t="s">
        <v>7</v>
      </c>
      <c r="D93" s="31">
        <v>0</v>
      </c>
      <c r="E93" s="89">
        <v>11500</v>
      </c>
      <c r="F93" s="67">
        <f t="shared" si="19"/>
        <v>0</v>
      </c>
      <c r="G93" s="89">
        <v>5040</v>
      </c>
      <c r="H93" s="67">
        <f t="shared" si="20"/>
        <v>0</v>
      </c>
      <c r="I93" s="67">
        <f t="shared" si="21"/>
        <v>16540</v>
      </c>
      <c r="J93" s="75">
        <f t="shared" si="22"/>
        <v>0</v>
      </c>
    </row>
    <row r="94" spans="1:10">
      <c r="A94" s="99"/>
      <c r="B94" s="9" t="s">
        <v>103</v>
      </c>
      <c r="C94" s="13" t="s">
        <v>7</v>
      </c>
      <c r="D94" s="31" t="e">
        <f>#REF!</f>
        <v>#REF!</v>
      </c>
      <c r="E94" s="89">
        <v>6200</v>
      </c>
      <c r="F94" s="67" t="e">
        <f t="shared" si="19"/>
        <v>#REF!</v>
      </c>
      <c r="G94" s="89">
        <v>3600</v>
      </c>
      <c r="H94" s="67" t="e">
        <f t="shared" si="20"/>
        <v>#REF!</v>
      </c>
      <c r="I94" s="67">
        <f t="shared" si="21"/>
        <v>9800</v>
      </c>
      <c r="J94" s="75" t="e">
        <f t="shared" si="22"/>
        <v>#REF!</v>
      </c>
    </row>
    <row r="95" spans="1:10">
      <c r="A95" s="99"/>
      <c r="B95" s="9" t="s">
        <v>104</v>
      </c>
      <c r="C95" s="13" t="s">
        <v>7</v>
      </c>
      <c r="D95" s="31">
        <v>0</v>
      </c>
      <c r="E95" s="89">
        <v>5300</v>
      </c>
      <c r="F95" s="67">
        <f t="shared" si="19"/>
        <v>0</v>
      </c>
      <c r="G95" s="89">
        <v>2880</v>
      </c>
      <c r="H95" s="67">
        <f t="shared" si="20"/>
        <v>0</v>
      </c>
      <c r="I95" s="67">
        <f t="shared" si="21"/>
        <v>8180</v>
      </c>
      <c r="J95" s="75">
        <f t="shared" si="22"/>
        <v>0</v>
      </c>
    </row>
    <row r="96" spans="1:10">
      <c r="A96" s="99"/>
      <c r="B96" s="9" t="s">
        <v>105</v>
      </c>
      <c r="C96" s="13" t="s">
        <v>7</v>
      </c>
      <c r="D96" s="31" t="e">
        <f>#REF!</f>
        <v>#REF!</v>
      </c>
      <c r="E96" s="89">
        <v>4800</v>
      </c>
      <c r="F96" s="67" t="e">
        <f t="shared" si="19"/>
        <v>#REF!</v>
      </c>
      <c r="G96" s="89">
        <v>2400</v>
      </c>
      <c r="H96" s="67" t="e">
        <f t="shared" si="20"/>
        <v>#REF!</v>
      </c>
      <c r="I96" s="67">
        <f t="shared" si="21"/>
        <v>7200</v>
      </c>
      <c r="J96" s="75" t="e">
        <f t="shared" si="22"/>
        <v>#REF!</v>
      </c>
    </row>
    <row r="97" spans="1:10">
      <c r="A97" s="99"/>
      <c r="B97" s="9" t="s">
        <v>106</v>
      </c>
      <c r="C97" s="13" t="s">
        <v>7</v>
      </c>
      <c r="D97" s="31" t="e">
        <f>#REF!</f>
        <v>#REF!</v>
      </c>
      <c r="E97" s="89">
        <v>3650</v>
      </c>
      <c r="F97" s="67" t="e">
        <f t="shared" si="19"/>
        <v>#REF!</v>
      </c>
      <c r="G97" s="89">
        <v>1800</v>
      </c>
      <c r="H97" s="67" t="e">
        <f t="shared" si="20"/>
        <v>#REF!</v>
      </c>
      <c r="I97" s="67">
        <f t="shared" si="21"/>
        <v>5450</v>
      </c>
      <c r="J97" s="75" t="e">
        <f t="shared" si="22"/>
        <v>#REF!</v>
      </c>
    </row>
    <row r="98" spans="1:10">
      <c r="A98" s="100"/>
      <c r="B98" s="9" t="s">
        <v>107</v>
      </c>
      <c r="C98" s="13" t="s">
        <v>7</v>
      </c>
      <c r="D98" s="31" t="e">
        <f>#REF!</f>
        <v>#REF!</v>
      </c>
      <c r="E98" s="89">
        <v>3200</v>
      </c>
      <c r="F98" s="67" t="e">
        <f t="shared" si="19"/>
        <v>#REF!</v>
      </c>
      <c r="G98" s="89">
        <v>1620</v>
      </c>
      <c r="H98" s="67" t="e">
        <f t="shared" si="20"/>
        <v>#REF!</v>
      </c>
      <c r="I98" s="67">
        <f t="shared" si="21"/>
        <v>4820</v>
      </c>
      <c r="J98" s="75" t="e">
        <f t="shared" si="22"/>
        <v>#REF!</v>
      </c>
    </row>
    <row r="99" spans="1:10" ht="110.25">
      <c r="A99" s="71">
        <f>A87+1</f>
        <v>4</v>
      </c>
      <c r="B99" s="17" t="s">
        <v>172</v>
      </c>
      <c r="C99" s="34"/>
      <c r="D99" s="58"/>
      <c r="E99" s="36"/>
      <c r="F99" s="36"/>
      <c r="G99" s="36"/>
      <c r="H99" s="36"/>
      <c r="I99" s="36"/>
      <c r="J99" s="101"/>
    </row>
    <row r="100" spans="1:10" ht="20.25" customHeight="1">
      <c r="A100" s="77"/>
      <c r="B100" s="37" t="s">
        <v>229</v>
      </c>
      <c r="C100" s="38"/>
      <c r="D100" s="39"/>
      <c r="E100" s="40"/>
      <c r="F100" s="40"/>
      <c r="G100" s="40"/>
      <c r="H100" s="40"/>
      <c r="I100" s="40"/>
      <c r="J100" s="102"/>
    </row>
    <row r="101" spans="1:10">
      <c r="A101" s="77"/>
      <c r="B101" s="9" t="s">
        <v>106</v>
      </c>
      <c r="C101" s="13" t="s">
        <v>7</v>
      </c>
      <c r="D101" s="31">
        <v>0</v>
      </c>
      <c r="E101" s="89">
        <v>5650</v>
      </c>
      <c r="F101" s="67">
        <f t="shared" ref="F101" si="23">D101*E101</f>
        <v>0</v>
      </c>
      <c r="G101" s="89">
        <v>1800</v>
      </c>
      <c r="H101" s="67">
        <f t="shared" ref="H101" si="24">G101*D101</f>
        <v>0</v>
      </c>
      <c r="I101" s="67">
        <f t="shared" ref="I101" si="25">E101+G101</f>
        <v>7450</v>
      </c>
      <c r="J101" s="75">
        <f t="shared" ref="J101" si="26">D101*I101</f>
        <v>0</v>
      </c>
    </row>
    <row r="102" spans="1:10" ht="95.25" customHeight="1">
      <c r="A102" s="71">
        <f>A75+1</f>
        <v>3</v>
      </c>
      <c r="B102" s="90" t="s">
        <v>108</v>
      </c>
      <c r="C102" s="16"/>
      <c r="D102" s="57"/>
      <c r="E102" s="11"/>
      <c r="F102" s="11"/>
      <c r="G102" s="11"/>
      <c r="H102" s="11"/>
      <c r="I102" s="11"/>
      <c r="J102" s="72"/>
    </row>
    <row r="103" spans="1:10" hidden="1">
      <c r="A103" s="77"/>
      <c r="B103" s="9" t="s">
        <v>35</v>
      </c>
      <c r="C103" s="13" t="s">
        <v>7</v>
      </c>
      <c r="D103" s="13" t="e">
        <f>#REF!</f>
        <v>#REF!</v>
      </c>
      <c r="E103" s="89">
        <v>38400</v>
      </c>
      <c r="F103" s="67" t="e">
        <f t="shared" si="19"/>
        <v>#REF!</v>
      </c>
      <c r="G103" s="89">
        <v>17500</v>
      </c>
      <c r="H103" s="67" t="e">
        <f t="shared" si="20"/>
        <v>#REF!</v>
      </c>
      <c r="I103" s="67">
        <f t="shared" si="21"/>
        <v>55900</v>
      </c>
      <c r="J103" s="75" t="e">
        <f t="shared" ref="J103:J134" si="27">D103*I103</f>
        <v>#REF!</v>
      </c>
    </row>
    <row r="104" spans="1:10" hidden="1">
      <c r="A104" s="77"/>
      <c r="B104" s="9" t="s">
        <v>174</v>
      </c>
      <c r="C104" s="13" t="s">
        <v>7</v>
      </c>
      <c r="D104" s="13" t="e">
        <f>#REF!</f>
        <v>#REF!</v>
      </c>
      <c r="E104" s="89">
        <v>36500</v>
      </c>
      <c r="F104" s="67" t="e">
        <f t="shared" si="19"/>
        <v>#REF!</v>
      </c>
      <c r="G104" s="89">
        <v>16600</v>
      </c>
      <c r="H104" s="67" t="e">
        <f t="shared" si="20"/>
        <v>#REF!</v>
      </c>
      <c r="I104" s="67">
        <f t="shared" si="21"/>
        <v>53100</v>
      </c>
      <c r="J104" s="75" t="e">
        <f t="shared" si="27"/>
        <v>#REF!</v>
      </c>
    </row>
    <row r="105" spans="1:10" hidden="1">
      <c r="A105" s="77"/>
      <c r="B105" s="9" t="s">
        <v>173</v>
      </c>
      <c r="C105" s="13" t="s">
        <v>7</v>
      </c>
      <c r="D105" s="13" t="e">
        <f>#REF!</f>
        <v>#REF!</v>
      </c>
      <c r="E105" s="89">
        <v>34500</v>
      </c>
      <c r="F105" s="67" t="e">
        <f t="shared" si="19"/>
        <v>#REF!</v>
      </c>
      <c r="G105" s="89">
        <v>15700</v>
      </c>
      <c r="H105" s="67" t="e">
        <f t="shared" si="20"/>
        <v>#REF!</v>
      </c>
      <c r="I105" s="67">
        <f t="shared" si="21"/>
        <v>50200</v>
      </c>
      <c r="J105" s="75" t="e">
        <f t="shared" si="27"/>
        <v>#REF!</v>
      </c>
    </row>
    <row r="106" spans="1:10" hidden="1">
      <c r="A106" s="77"/>
      <c r="B106" s="9" t="s">
        <v>36</v>
      </c>
      <c r="C106" s="13" t="s">
        <v>7</v>
      </c>
      <c r="D106" s="13" t="e">
        <f>#REF!</f>
        <v>#REF!</v>
      </c>
      <c r="E106" s="89">
        <v>32500</v>
      </c>
      <c r="F106" s="67" t="e">
        <f t="shared" si="19"/>
        <v>#REF!</v>
      </c>
      <c r="G106" s="89">
        <v>14800</v>
      </c>
      <c r="H106" s="67" t="e">
        <f t="shared" si="20"/>
        <v>#REF!</v>
      </c>
      <c r="I106" s="67">
        <f t="shared" si="21"/>
        <v>47300</v>
      </c>
      <c r="J106" s="75" t="e">
        <f t="shared" si="27"/>
        <v>#REF!</v>
      </c>
    </row>
    <row r="107" spans="1:10" hidden="1">
      <c r="A107" s="77"/>
      <c r="B107" s="9" t="s">
        <v>175</v>
      </c>
      <c r="C107" s="13" t="s">
        <v>7</v>
      </c>
      <c r="D107" s="13" t="e">
        <f>#REF!</f>
        <v>#REF!</v>
      </c>
      <c r="E107" s="89">
        <v>31500</v>
      </c>
      <c r="F107" s="67" t="e">
        <f t="shared" si="19"/>
        <v>#REF!</v>
      </c>
      <c r="G107" s="89">
        <v>13900</v>
      </c>
      <c r="H107" s="67" t="e">
        <f t="shared" si="20"/>
        <v>#REF!</v>
      </c>
      <c r="I107" s="67">
        <f t="shared" si="21"/>
        <v>45400</v>
      </c>
      <c r="J107" s="75" t="e">
        <f t="shared" si="27"/>
        <v>#REF!</v>
      </c>
    </row>
    <row r="108" spans="1:10" hidden="1">
      <c r="A108" s="77"/>
      <c r="B108" s="9" t="s">
        <v>94</v>
      </c>
      <c r="C108" s="13" t="s">
        <v>7</v>
      </c>
      <c r="D108" s="13" t="e">
        <f>#REF!</f>
        <v>#REF!</v>
      </c>
      <c r="E108" s="89">
        <v>23500</v>
      </c>
      <c r="F108" s="67" t="e">
        <f t="shared" si="19"/>
        <v>#REF!</v>
      </c>
      <c r="G108" s="89">
        <v>13000</v>
      </c>
      <c r="H108" s="67" t="e">
        <f t="shared" si="20"/>
        <v>#REF!</v>
      </c>
      <c r="I108" s="67">
        <f t="shared" si="21"/>
        <v>36500</v>
      </c>
      <c r="J108" s="75" t="e">
        <f t="shared" si="27"/>
        <v>#REF!</v>
      </c>
    </row>
    <row r="109" spans="1:10" hidden="1">
      <c r="A109" s="77"/>
      <c r="B109" s="9" t="s">
        <v>37</v>
      </c>
      <c r="C109" s="13" t="s">
        <v>7</v>
      </c>
      <c r="D109" s="13" t="e">
        <f>#REF!</f>
        <v>#REF!</v>
      </c>
      <c r="E109" s="89">
        <v>22300</v>
      </c>
      <c r="F109" s="67" t="e">
        <f t="shared" si="19"/>
        <v>#REF!</v>
      </c>
      <c r="G109" s="89">
        <v>12800</v>
      </c>
      <c r="H109" s="67" t="e">
        <f t="shared" si="20"/>
        <v>#REF!</v>
      </c>
      <c r="I109" s="67">
        <f t="shared" si="21"/>
        <v>35100</v>
      </c>
      <c r="J109" s="75" t="e">
        <f t="shared" si="27"/>
        <v>#REF!</v>
      </c>
    </row>
    <row r="110" spans="1:10" hidden="1">
      <c r="A110" s="77"/>
      <c r="B110" s="9" t="s">
        <v>176</v>
      </c>
      <c r="C110" s="13" t="s">
        <v>7</v>
      </c>
      <c r="D110" s="13" t="e">
        <f>#REF!</f>
        <v>#REF!</v>
      </c>
      <c r="E110" s="89">
        <v>20600</v>
      </c>
      <c r="F110" s="67" t="e">
        <f t="shared" si="19"/>
        <v>#REF!</v>
      </c>
      <c r="G110" s="89">
        <v>12300</v>
      </c>
      <c r="H110" s="67" t="e">
        <f t="shared" si="20"/>
        <v>#REF!</v>
      </c>
      <c r="I110" s="67">
        <f t="shared" si="21"/>
        <v>32900</v>
      </c>
      <c r="J110" s="75" t="e">
        <f t="shared" si="27"/>
        <v>#REF!</v>
      </c>
    </row>
    <row r="111" spans="1:10" hidden="1">
      <c r="A111" s="77"/>
      <c r="B111" s="9" t="s">
        <v>177</v>
      </c>
      <c r="C111" s="13" t="s">
        <v>7</v>
      </c>
      <c r="D111" s="13" t="e">
        <f>#REF!</f>
        <v>#REF!</v>
      </c>
      <c r="E111" s="89">
        <v>19000</v>
      </c>
      <c r="F111" s="67" t="e">
        <f t="shared" si="19"/>
        <v>#REF!</v>
      </c>
      <c r="G111" s="89">
        <v>12000</v>
      </c>
      <c r="H111" s="67" t="e">
        <f t="shared" si="20"/>
        <v>#REF!</v>
      </c>
      <c r="I111" s="67">
        <f t="shared" si="21"/>
        <v>31000</v>
      </c>
      <c r="J111" s="75" t="e">
        <f t="shared" si="27"/>
        <v>#REF!</v>
      </c>
    </row>
    <row r="112" spans="1:10" hidden="1">
      <c r="A112" s="77"/>
      <c r="B112" s="9" t="s">
        <v>38</v>
      </c>
      <c r="C112" s="13" t="s">
        <v>7</v>
      </c>
      <c r="D112" s="13" t="e">
        <f>#REF!</f>
        <v>#REF!</v>
      </c>
      <c r="E112" s="89">
        <v>17100</v>
      </c>
      <c r="F112" s="67" t="e">
        <f t="shared" si="19"/>
        <v>#REF!</v>
      </c>
      <c r="G112" s="89">
        <v>11500</v>
      </c>
      <c r="H112" s="67" t="e">
        <f t="shared" si="20"/>
        <v>#REF!</v>
      </c>
      <c r="I112" s="67">
        <f t="shared" si="21"/>
        <v>28600</v>
      </c>
      <c r="J112" s="75" t="e">
        <f t="shared" si="27"/>
        <v>#REF!</v>
      </c>
    </row>
    <row r="113" spans="1:10" hidden="1">
      <c r="A113" s="77"/>
      <c r="B113" s="9" t="s">
        <v>52</v>
      </c>
      <c r="C113" s="13" t="s">
        <v>7</v>
      </c>
      <c r="D113" s="13" t="e">
        <f>#REF!</f>
        <v>#REF!</v>
      </c>
      <c r="E113" s="89">
        <v>15600</v>
      </c>
      <c r="F113" s="67" t="e">
        <f t="shared" si="19"/>
        <v>#REF!</v>
      </c>
      <c r="G113" s="89">
        <v>10500</v>
      </c>
      <c r="H113" s="67" t="e">
        <f t="shared" si="20"/>
        <v>#REF!</v>
      </c>
      <c r="I113" s="67">
        <f t="shared" si="21"/>
        <v>26100</v>
      </c>
      <c r="J113" s="75" t="e">
        <f t="shared" si="27"/>
        <v>#REF!</v>
      </c>
    </row>
    <row r="114" spans="1:10" hidden="1">
      <c r="A114" s="77"/>
      <c r="B114" s="9" t="s">
        <v>53</v>
      </c>
      <c r="C114" s="13" t="s">
        <v>7</v>
      </c>
      <c r="D114" s="13" t="e">
        <f>#REF!</f>
        <v>#REF!</v>
      </c>
      <c r="E114" s="89">
        <v>15300</v>
      </c>
      <c r="F114" s="67" t="e">
        <f t="shared" si="19"/>
        <v>#REF!</v>
      </c>
      <c r="G114" s="89">
        <v>10500</v>
      </c>
      <c r="H114" s="67" t="e">
        <f t="shared" si="20"/>
        <v>#REF!</v>
      </c>
      <c r="I114" s="67">
        <f t="shared" si="21"/>
        <v>25800</v>
      </c>
      <c r="J114" s="75" t="e">
        <f t="shared" si="27"/>
        <v>#REF!</v>
      </c>
    </row>
    <row r="115" spans="1:10" hidden="1">
      <c r="A115" s="77"/>
      <c r="B115" s="9" t="s">
        <v>50</v>
      </c>
      <c r="C115" s="13" t="s">
        <v>7</v>
      </c>
      <c r="D115" s="13" t="e">
        <f>#REF!</f>
        <v>#REF!</v>
      </c>
      <c r="E115" s="89">
        <v>15300</v>
      </c>
      <c r="F115" s="67" t="e">
        <f t="shared" si="19"/>
        <v>#REF!</v>
      </c>
      <c r="G115" s="89">
        <v>10500</v>
      </c>
      <c r="H115" s="67" t="e">
        <f t="shared" si="20"/>
        <v>#REF!</v>
      </c>
      <c r="I115" s="67">
        <f t="shared" si="21"/>
        <v>25800</v>
      </c>
      <c r="J115" s="75" t="e">
        <f t="shared" si="27"/>
        <v>#REF!</v>
      </c>
    </row>
    <row r="116" spans="1:10" hidden="1">
      <c r="A116" s="77"/>
      <c r="B116" s="9" t="s">
        <v>44</v>
      </c>
      <c r="C116" s="13" t="s">
        <v>7</v>
      </c>
      <c r="D116" s="13" t="e">
        <f>#REF!</f>
        <v>#REF!</v>
      </c>
      <c r="E116" s="89">
        <v>15000</v>
      </c>
      <c r="F116" s="67" t="e">
        <f t="shared" si="19"/>
        <v>#REF!</v>
      </c>
      <c r="G116" s="89">
        <v>10500</v>
      </c>
      <c r="H116" s="67" t="e">
        <f t="shared" si="20"/>
        <v>#REF!</v>
      </c>
      <c r="I116" s="67">
        <f t="shared" si="21"/>
        <v>25500</v>
      </c>
      <c r="J116" s="75" t="e">
        <f t="shared" si="27"/>
        <v>#REF!</v>
      </c>
    </row>
    <row r="117" spans="1:10" hidden="1">
      <c r="A117" s="77"/>
      <c r="B117" s="9" t="s">
        <v>41</v>
      </c>
      <c r="C117" s="13" t="s">
        <v>7</v>
      </c>
      <c r="D117" s="13" t="e">
        <f>#REF!</f>
        <v>#REF!</v>
      </c>
      <c r="E117" s="89">
        <v>13800</v>
      </c>
      <c r="F117" s="67" t="e">
        <f t="shared" si="19"/>
        <v>#REF!</v>
      </c>
      <c r="G117" s="89">
        <v>9600</v>
      </c>
      <c r="H117" s="67" t="e">
        <f t="shared" si="20"/>
        <v>#REF!</v>
      </c>
      <c r="I117" s="67">
        <f t="shared" si="21"/>
        <v>23400</v>
      </c>
      <c r="J117" s="75" t="e">
        <f t="shared" si="27"/>
        <v>#REF!</v>
      </c>
    </row>
    <row r="118" spans="1:10" hidden="1">
      <c r="A118" s="77"/>
      <c r="B118" s="9" t="s">
        <v>39</v>
      </c>
      <c r="C118" s="13" t="s">
        <v>7</v>
      </c>
      <c r="D118" s="13">
        <v>0</v>
      </c>
      <c r="E118" s="89">
        <v>39500</v>
      </c>
      <c r="F118" s="67">
        <f t="shared" si="19"/>
        <v>0</v>
      </c>
      <c r="G118" s="89">
        <v>15000</v>
      </c>
      <c r="H118" s="67">
        <f t="shared" si="20"/>
        <v>0</v>
      </c>
      <c r="I118" s="67">
        <f t="shared" si="21"/>
        <v>54500</v>
      </c>
      <c r="J118" s="75">
        <f t="shared" si="27"/>
        <v>0</v>
      </c>
    </row>
    <row r="119" spans="1:10" hidden="1">
      <c r="A119" s="77"/>
      <c r="B119" s="9" t="s">
        <v>43</v>
      </c>
      <c r="C119" s="13" t="s">
        <v>7</v>
      </c>
      <c r="D119" s="13" t="e">
        <f>#REF!</f>
        <v>#REF!</v>
      </c>
      <c r="E119" s="89">
        <v>13500</v>
      </c>
      <c r="F119" s="67" t="e">
        <f t="shared" si="19"/>
        <v>#REF!</v>
      </c>
      <c r="G119" s="89">
        <v>9300</v>
      </c>
      <c r="H119" s="67" t="e">
        <f t="shared" si="20"/>
        <v>#REF!</v>
      </c>
      <c r="I119" s="67">
        <f t="shared" si="21"/>
        <v>22800</v>
      </c>
      <c r="J119" s="75" t="e">
        <f t="shared" si="27"/>
        <v>#REF!</v>
      </c>
    </row>
    <row r="120" spans="1:10" hidden="1">
      <c r="A120" s="77"/>
      <c r="B120" s="9" t="s">
        <v>40</v>
      </c>
      <c r="C120" s="13" t="s">
        <v>7</v>
      </c>
      <c r="D120" s="13" t="e">
        <f>#REF!</f>
        <v>#REF!</v>
      </c>
      <c r="E120" s="89">
        <v>13500</v>
      </c>
      <c r="F120" s="67" t="e">
        <f t="shared" si="19"/>
        <v>#REF!</v>
      </c>
      <c r="G120" s="89">
        <v>9300</v>
      </c>
      <c r="H120" s="67" t="e">
        <f t="shared" si="20"/>
        <v>#REF!</v>
      </c>
      <c r="I120" s="67">
        <f t="shared" si="21"/>
        <v>22800</v>
      </c>
      <c r="J120" s="75" t="e">
        <f t="shared" si="27"/>
        <v>#REF!</v>
      </c>
    </row>
    <row r="121" spans="1:10" hidden="1">
      <c r="A121" s="77"/>
      <c r="B121" s="9" t="s">
        <v>275</v>
      </c>
      <c r="C121" s="13" t="s">
        <v>7</v>
      </c>
      <c r="D121" s="13" t="e">
        <f>#REF!</f>
        <v>#REF!</v>
      </c>
      <c r="E121" s="89">
        <v>13000</v>
      </c>
      <c r="F121" s="67" t="e">
        <f t="shared" si="19"/>
        <v>#REF!</v>
      </c>
      <c r="G121" s="89">
        <v>9300</v>
      </c>
      <c r="H121" s="67" t="e">
        <f t="shared" si="20"/>
        <v>#REF!</v>
      </c>
      <c r="I121" s="67">
        <f t="shared" si="21"/>
        <v>22300</v>
      </c>
      <c r="J121" s="75" t="e">
        <f t="shared" si="27"/>
        <v>#REF!</v>
      </c>
    </row>
    <row r="122" spans="1:10">
      <c r="A122" s="77"/>
      <c r="B122" s="9" t="s">
        <v>42</v>
      </c>
      <c r="C122" s="13" t="s">
        <v>7</v>
      </c>
      <c r="D122" s="13" t="e">
        <f>#REF!</f>
        <v>#REF!</v>
      </c>
      <c r="E122" s="89">
        <v>35000</v>
      </c>
      <c r="F122" s="67" t="e">
        <f t="shared" si="19"/>
        <v>#REF!</v>
      </c>
      <c r="G122" s="89">
        <v>12000</v>
      </c>
      <c r="H122" s="67" t="e">
        <f t="shared" si="20"/>
        <v>#REF!</v>
      </c>
      <c r="I122" s="67">
        <f t="shared" si="21"/>
        <v>47000</v>
      </c>
      <c r="J122" s="75" t="e">
        <f t="shared" si="27"/>
        <v>#REF!</v>
      </c>
    </row>
    <row r="123" spans="1:10" hidden="1">
      <c r="A123" s="77"/>
      <c r="B123" s="9" t="s">
        <v>178</v>
      </c>
      <c r="C123" s="13" t="s">
        <v>7</v>
      </c>
      <c r="D123" s="13">
        <v>0</v>
      </c>
      <c r="E123" s="89">
        <v>32000</v>
      </c>
      <c r="F123" s="67">
        <f t="shared" si="19"/>
        <v>0</v>
      </c>
      <c r="G123" s="89">
        <v>10000</v>
      </c>
      <c r="H123" s="67">
        <f t="shared" si="20"/>
        <v>0</v>
      </c>
      <c r="I123" s="67">
        <f t="shared" si="21"/>
        <v>42000</v>
      </c>
      <c r="J123" s="75">
        <f t="shared" si="27"/>
        <v>0</v>
      </c>
    </row>
    <row r="124" spans="1:10" hidden="1">
      <c r="A124" s="77"/>
      <c r="B124" s="9" t="s">
        <v>45</v>
      </c>
      <c r="C124" s="13" t="s">
        <v>7</v>
      </c>
      <c r="D124" s="13" t="e">
        <f>#REF!</f>
        <v>#REF!</v>
      </c>
      <c r="E124" s="89">
        <v>7800</v>
      </c>
      <c r="F124" s="67" t="e">
        <f t="shared" si="19"/>
        <v>#REF!</v>
      </c>
      <c r="G124" s="89">
        <v>7500</v>
      </c>
      <c r="H124" s="67" t="e">
        <f t="shared" si="20"/>
        <v>#REF!</v>
      </c>
      <c r="I124" s="67">
        <f t="shared" si="21"/>
        <v>15300</v>
      </c>
      <c r="J124" s="75" t="e">
        <f t="shared" si="27"/>
        <v>#REF!</v>
      </c>
    </row>
    <row r="125" spans="1:10" hidden="1">
      <c r="A125" s="77"/>
      <c r="B125" s="9" t="s">
        <v>276</v>
      </c>
      <c r="C125" s="13" t="s">
        <v>7</v>
      </c>
      <c r="D125" s="13" t="e">
        <f>#REF!</f>
        <v>#REF!</v>
      </c>
      <c r="E125" s="89">
        <v>7800</v>
      </c>
      <c r="F125" s="67" t="e">
        <f t="shared" si="19"/>
        <v>#REF!</v>
      </c>
      <c r="G125" s="89">
        <v>7500</v>
      </c>
      <c r="H125" s="67" t="e">
        <f t="shared" si="20"/>
        <v>#REF!</v>
      </c>
      <c r="I125" s="67">
        <f t="shared" si="21"/>
        <v>15300</v>
      </c>
      <c r="J125" s="75" t="e">
        <f t="shared" si="27"/>
        <v>#REF!</v>
      </c>
    </row>
    <row r="126" spans="1:10" hidden="1">
      <c r="A126" s="77"/>
      <c r="B126" s="9" t="s">
        <v>67</v>
      </c>
      <c r="C126" s="13" t="s">
        <v>7</v>
      </c>
      <c r="D126" s="13" t="e">
        <f>#REF!</f>
        <v>#REF!</v>
      </c>
      <c r="E126" s="89">
        <v>7800</v>
      </c>
      <c r="F126" s="67" t="e">
        <f t="shared" si="19"/>
        <v>#REF!</v>
      </c>
      <c r="G126" s="89">
        <v>7500</v>
      </c>
      <c r="H126" s="67" t="e">
        <f t="shared" si="20"/>
        <v>#REF!</v>
      </c>
      <c r="I126" s="67">
        <f t="shared" si="21"/>
        <v>15300</v>
      </c>
      <c r="J126" s="75" t="e">
        <f t="shared" si="27"/>
        <v>#REF!</v>
      </c>
    </row>
    <row r="127" spans="1:10">
      <c r="A127" s="77"/>
      <c r="B127" s="9" t="s">
        <v>47</v>
      </c>
      <c r="C127" s="13" t="s">
        <v>7</v>
      </c>
      <c r="D127" s="13" t="e">
        <f>#REF!</f>
        <v>#REF!</v>
      </c>
      <c r="E127" s="89">
        <v>26000</v>
      </c>
      <c r="F127" s="67" t="e">
        <f t="shared" si="19"/>
        <v>#REF!</v>
      </c>
      <c r="G127" s="89">
        <v>8000</v>
      </c>
      <c r="H127" s="67" t="e">
        <f t="shared" si="20"/>
        <v>#REF!</v>
      </c>
      <c r="I127" s="67">
        <f t="shared" si="21"/>
        <v>34000</v>
      </c>
      <c r="J127" s="75" t="e">
        <f t="shared" si="27"/>
        <v>#REF!</v>
      </c>
    </row>
    <row r="128" spans="1:10" hidden="1">
      <c r="A128" s="77"/>
      <c r="B128" s="9" t="s">
        <v>51</v>
      </c>
      <c r="C128" s="13" t="s">
        <v>7</v>
      </c>
      <c r="D128" s="13" t="e">
        <f>#REF!</f>
        <v>#REF!</v>
      </c>
      <c r="E128" s="89">
        <v>7800</v>
      </c>
      <c r="F128" s="67" t="e">
        <f t="shared" si="19"/>
        <v>#REF!</v>
      </c>
      <c r="G128" s="89">
        <v>5600</v>
      </c>
      <c r="H128" s="67" t="e">
        <f t="shared" si="20"/>
        <v>#REF!</v>
      </c>
      <c r="I128" s="67">
        <f t="shared" si="21"/>
        <v>13400</v>
      </c>
      <c r="J128" s="75" t="e">
        <f t="shared" si="27"/>
        <v>#REF!</v>
      </c>
    </row>
    <row r="129" spans="1:10" hidden="1">
      <c r="A129" s="77"/>
      <c r="B129" s="9" t="s">
        <v>49</v>
      </c>
      <c r="C129" s="13" t="s">
        <v>7</v>
      </c>
      <c r="D129" s="13" t="e">
        <f>#REF!</f>
        <v>#REF!</v>
      </c>
      <c r="E129" s="89">
        <v>7800</v>
      </c>
      <c r="F129" s="67" t="e">
        <f t="shared" si="19"/>
        <v>#REF!</v>
      </c>
      <c r="G129" s="89">
        <v>5600</v>
      </c>
      <c r="H129" s="67" t="e">
        <f t="shared" si="20"/>
        <v>#REF!</v>
      </c>
      <c r="I129" s="67">
        <f t="shared" si="21"/>
        <v>13400</v>
      </c>
      <c r="J129" s="75" t="e">
        <f t="shared" si="27"/>
        <v>#REF!</v>
      </c>
    </row>
    <row r="130" spans="1:10" hidden="1">
      <c r="A130" s="77"/>
      <c r="B130" s="9" t="s">
        <v>46</v>
      </c>
      <c r="C130" s="13" t="s">
        <v>7</v>
      </c>
      <c r="D130" s="13">
        <v>0</v>
      </c>
      <c r="E130" s="89">
        <v>23500</v>
      </c>
      <c r="F130" s="67">
        <f t="shared" si="19"/>
        <v>0</v>
      </c>
      <c r="G130" s="89">
        <v>7000</v>
      </c>
      <c r="H130" s="67">
        <f t="shared" si="20"/>
        <v>0</v>
      </c>
      <c r="I130" s="67">
        <f t="shared" si="21"/>
        <v>30500</v>
      </c>
      <c r="J130" s="75">
        <f t="shared" si="27"/>
        <v>0</v>
      </c>
    </row>
    <row r="131" spans="1:10" hidden="1">
      <c r="A131" s="77"/>
      <c r="B131" s="9" t="s">
        <v>70</v>
      </c>
      <c r="C131" s="13" t="s">
        <v>7</v>
      </c>
      <c r="D131" s="13" t="e">
        <f>#REF!</f>
        <v>#REF!</v>
      </c>
      <c r="E131" s="89">
        <v>6800</v>
      </c>
      <c r="F131" s="67" t="e">
        <f t="shared" si="19"/>
        <v>#REF!</v>
      </c>
      <c r="G131" s="89">
        <v>4800</v>
      </c>
      <c r="H131" s="67" t="e">
        <f t="shared" si="20"/>
        <v>#REF!</v>
      </c>
      <c r="I131" s="67">
        <f t="shared" si="21"/>
        <v>11600</v>
      </c>
      <c r="J131" s="75" t="e">
        <f t="shared" si="27"/>
        <v>#REF!</v>
      </c>
    </row>
    <row r="132" spans="1:10">
      <c r="A132" s="77"/>
      <c r="B132" s="9" t="s">
        <v>231</v>
      </c>
      <c r="C132" s="13" t="s">
        <v>7</v>
      </c>
      <c r="D132" s="13" t="e">
        <f>#REF!</f>
        <v>#REF!</v>
      </c>
      <c r="E132" s="89">
        <v>20000</v>
      </c>
      <c r="F132" s="67" t="e">
        <f t="shared" si="19"/>
        <v>#REF!</v>
      </c>
      <c r="G132" s="89">
        <v>6000</v>
      </c>
      <c r="H132" s="67" t="e">
        <f t="shared" si="20"/>
        <v>#REF!</v>
      </c>
      <c r="I132" s="67">
        <f t="shared" si="21"/>
        <v>26000</v>
      </c>
      <c r="J132" s="75" t="e">
        <f t="shared" si="27"/>
        <v>#REF!</v>
      </c>
    </row>
    <row r="133" spans="1:10" hidden="1">
      <c r="A133" s="77"/>
      <c r="B133" s="9" t="s">
        <v>179</v>
      </c>
      <c r="C133" s="13" t="s">
        <v>7</v>
      </c>
      <c r="D133" s="13" t="e">
        <f>#REF!</f>
        <v>#REF!</v>
      </c>
      <c r="E133" s="89">
        <v>6200</v>
      </c>
      <c r="F133" s="67" t="e">
        <f t="shared" si="19"/>
        <v>#REF!</v>
      </c>
      <c r="G133" s="89">
        <v>4000</v>
      </c>
      <c r="H133" s="67" t="e">
        <f t="shared" si="20"/>
        <v>#REF!</v>
      </c>
      <c r="I133" s="67">
        <f t="shared" si="21"/>
        <v>10200</v>
      </c>
      <c r="J133" s="75" t="e">
        <f t="shared" si="27"/>
        <v>#REF!</v>
      </c>
    </row>
    <row r="134" spans="1:10" hidden="1">
      <c r="A134" s="103"/>
      <c r="B134" s="9" t="s">
        <v>48</v>
      </c>
      <c r="C134" s="13" t="s">
        <v>7</v>
      </c>
      <c r="D134" s="13" t="e">
        <f>#REF!</f>
        <v>#REF!</v>
      </c>
      <c r="E134" s="89">
        <v>5600</v>
      </c>
      <c r="F134" s="67" t="e">
        <f t="shared" si="19"/>
        <v>#REF!</v>
      </c>
      <c r="G134" s="89">
        <v>3200</v>
      </c>
      <c r="H134" s="67" t="e">
        <f t="shared" si="20"/>
        <v>#REF!</v>
      </c>
      <c r="I134" s="67">
        <f t="shared" si="21"/>
        <v>8800</v>
      </c>
      <c r="J134" s="75" t="e">
        <f t="shared" si="27"/>
        <v>#REF!</v>
      </c>
    </row>
    <row r="135" spans="1:10" ht="99" hidden="1" customHeight="1">
      <c r="A135" s="104">
        <f>A102+1</f>
        <v>4</v>
      </c>
      <c r="B135" s="111" t="s">
        <v>163</v>
      </c>
      <c r="C135" s="16"/>
      <c r="D135" s="30"/>
      <c r="E135" s="11"/>
      <c r="F135" s="11"/>
      <c r="G135" s="11"/>
      <c r="H135" s="11"/>
      <c r="I135" s="11"/>
      <c r="J135" s="72"/>
    </row>
    <row r="136" spans="1:10" hidden="1">
      <c r="A136" s="77"/>
      <c r="B136" s="9" t="s">
        <v>109</v>
      </c>
      <c r="C136" s="13" t="s">
        <v>7</v>
      </c>
      <c r="D136" s="31" t="e">
        <f>#REF!</f>
        <v>#REF!</v>
      </c>
      <c r="E136" s="89">
        <v>87000</v>
      </c>
      <c r="F136" s="67" t="e">
        <f t="shared" si="19"/>
        <v>#REF!</v>
      </c>
      <c r="G136" s="89">
        <v>35600</v>
      </c>
      <c r="H136" s="67" t="e">
        <f t="shared" si="20"/>
        <v>#REF!</v>
      </c>
      <c r="I136" s="67">
        <f t="shared" si="21"/>
        <v>122600</v>
      </c>
      <c r="J136" s="75" t="e">
        <f t="shared" ref="J136:J148" si="28">D136*I136</f>
        <v>#REF!</v>
      </c>
    </row>
    <row r="137" spans="1:10" hidden="1">
      <c r="A137" s="77"/>
      <c r="B137" s="9" t="s">
        <v>110</v>
      </c>
      <c r="C137" s="13" t="s">
        <v>7</v>
      </c>
      <c r="D137" s="31" t="e">
        <f>#REF!</f>
        <v>#REF!</v>
      </c>
      <c r="E137" s="89">
        <v>22300</v>
      </c>
      <c r="F137" s="67" t="e">
        <f t="shared" si="19"/>
        <v>#REF!</v>
      </c>
      <c r="G137" s="89">
        <v>12800</v>
      </c>
      <c r="H137" s="67" t="e">
        <f t="shared" si="20"/>
        <v>#REF!</v>
      </c>
      <c r="I137" s="67">
        <f t="shared" si="21"/>
        <v>35100</v>
      </c>
      <c r="J137" s="75" t="e">
        <f t="shared" si="28"/>
        <v>#REF!</v>
      </c>
    </row>
    <row r="138" spans="1:10" hidden="1">
      <c r="A138" s="77"/>
      <c r="B138" s="9" t="s">
        <v>111</v>
      </c>
      <c r="C138" s="13" t="s">
        <v>7</v>
      </c>
      <c r="D138" s="31" t="e">
        <f>#REF!</f>
        <v>#REF!</v>
      </c>
      <c r="E138" s="89">
        <v>15600</v>
      </c>
      <c r="F138" s="67" t="e">
        <f t="shared" si="19"/>
        <v>#REF!</v>
      </c>
      <c r="G138" s="89">
        <v>10500</v>
      </c>
      <c r="H138" s="67" t="e">
        <f t="shared" si="20"/>
        <v>#REF!</v>
      </c>
      <c r="I138" s="67">
        <f t="shared" si="21"/>
        <v>26100</v>
      </c>
      <c r="J138" s="75" t="e">
        <f t="shared" si="28"/>
        <v>#REF!</v>
      </c>
    </row>
    <row r="139" spans="1:10" hidden="1">
      <c r="A139" s="77"/>
      <c r="B139" s="9" t="s">
        <v>112</v>
      </c>
      <c r="C139" s="13" t="s">
        <v>7</v>
      </c>
      <c r="D139" s="31" t="e">
        <f>#REF!</f>
        <v>#REF!</v>
      </c>
      <c r="E139" s="89">
        <v>15300</v>
      </c>
      <c r="F139" s="67" t="e">
        <f t="shared" si="19"/>
        <v>#REF!</v>
      </c>
      <c r="G139" s="89">
        <v>10500</v>
      </c>
      <c r="H139" s="67" t="e">
        <f t="shared" si="20"/>
        <v>#REF!</v>
      </c>
      <c r="I139" s="67">
        <f t="shared" si="21"/>
        <v>25800</v>
      </c>
      <c r="J139" s="75" t="e">
        <f t="shared" si="28"/>
        <v>#REF!</v>
      </c>
    </row>
    <row r="140" spans="1:10" hidden="1">
      <c r="A140" s="77"/>
      <c r="B140" s="9" t="s">
        <v>113</v>
      </c>
      <c r="C140" s="13" t="s">
        <v>7</v>
      </c>
      <c r="D140" s="31" t="e">
        <f>#REF!</f>
        <v>#REF!</v>
      </c>
      <c r="E140" s="89">
        <v>15300</v>
      </c>
      <c r="F140" s="67" t="e">
        <f t="shared" si="19"/>
        <v>#REF!</v>
      </c>
      <c r="G140" s="89">
        <v>10500</v>
      </c>
      <c r="H140" s="67" t="e">
        <f t="shared" si="20"/>
        <v>#REF!</v>
      </c>
      <c r="I140" s="67">
        <f t="shared" si="21"/>
        <v>25800</v>
      </c>
      <c r="J140" s="75" t="e">
        <f t="shared" si="28"/>
        <v>#REF!</v>
      </c>
    </row>
    <row r="141" spans="1:10" hidden="1">
      <c r="A141" s="77"/>
      <c r="B141" s="9" t="s">
        <v>114</v>
      </c>
      <c r="C141" s="13" t="s">
        <v>7</v>
      </c>
      <c r="D141" s="31" t="e">
        <f>#REF!</f>
        <v>#REF!</v>
      </c>
      <c r="E141" s="89">
        <v>13800</v>
      </c>
      <c r="F141" s="67" t="e">
        <f t="shared" si="19"/>
        <v>#REF!</v>
      </c>
      <c r="G141" s="89">
        <v>9600</v>
      </c>
      <c r="H141" s="67" t="e">
        <f t="shared" si="20"/>
        <v>#REF!</v>
      </c>
      <c r="I141" s="67">
        <f t="shared" si="21"/>
        <v>23400</v>
      </c>
      <c r="J141" s="75" t="e">
        <f t="shared" si="28"/>
        <v>#REF!</v>
      </c>
    </row>
    <row r="142" spans="1:10" hidden="1">
      <c r="A142" s="77"/>
      <c r="B142" s="9" t="s">
        <v>115</v>
      </c>
      <c r="C142" s="13" t="s">
        <v>7</v>
      </c>
      <c r="D142" s="31" t="e">
        <f>#REF!</f>
        <v>#REF!</v>
      </c>
      <c r="E142" s="89">
        <v>13500</v>
      </c>
      <c r="F142" s="67" t="e">
        <f t="shared" si="19"/>
        <v>#REF!</v>
      </c>
      <c r="G142" s="89">
        <v>9600</v>
      </c>
      <c r="H142" s="67" t="e">
        <f t="shared" si="20"/>
        <v>#REF!</v>
      </c>
      <c r="I142" s="67">
        <f t="shared" si="21"/>
        <v>23100</v>
      </c>
      <c r="J142" s="75" t="e">
        <f t="shared" si="28"/>
        <v>#REF!</v>
      </c>
    </row>
    <row r="143" spans="1:10" hidden="1">
      <c r="A143" s="77"/>
      <c r="B143" s="9" t="s">
        <v>225</v>
      </c>
      <c r="C143" s="13" t="s">
        <v>7</v>
      </c>
      <c r="D143" s="31" t="e">
        <f>#REF!</f>
        <v>#REF!</v>
      </c>
      <c r="E143" s="89">
        <v>12000</v>
      </c>
      <c r="F143" s="67" t="e">
        <f t="shared" si="19"/>
        <v>#REF!</v>
      </c>
      <c r="G143" s="89">
        <v>9600</v>
      </c>
      <c r="H143" s="67" t="e">
        <f t="shared" si="20"/>
        <v>#REF!</v>
      </c>
      <c r="I143" s="67">
        <f t="shared" si="21"/>
        <v>21600</v>
      </c>
      <c r="J143" s="75" t="e">
        <f t="shared" si="28"/>
        <v>#REF!</v>
      </c>
    </row>
    <row r="144" spans="1:10" ht="15" hidden="1" customHeight="1">
      <c r="A144" s="77"/>
      <c r="B144" s="9" t="s">
        <v>116</v>
      </c>
      <c r="C144" s="13" t="s">
        <v>7</v>
      </c>
      <c r="D144" s="31" t="e">
        <f>#REF!</f>
        <v>#REF!</v>
      </c>
      <c r="E144" s="89">
        <v>8300</v>
      </c>
      <c r="F144" s="67" t="e">
        <f t="shared" si="19"/>
        <v>#REF!</v>
      </c>
      <c r="G144" s="89">
        <v>7500</v>
      </c>
      <c r="H144" s="67" t="e">
        <f t="shared" si="20"/>
        <v>#REF!</v>
      </c>
      <c r="I144" s="67">
        <f t="shared" si="21"/>
        <v>15800</v>
      </c>
      <c r="J144" s="75" t="e">
        <f t="shared" si="28"/>
        <v>#REF!</v>
      </c>
    </row>
    <row r="145" spans="1:10" ht="15" hidden="1" customHeight="1">
      <c r="A145" s="77"/>
      <c r="B145" s="9" t="s">
        <v>226</v>
      </c>
      <c r="C145" s="13" t="s">
        <v>7</v>
      </c>
      <c r="D145" s="31" t="e">
        <f>#REF!</f>
        <v>#REF!</v>
      </c>
      <c r="E145" s="89">
        <v>8300</v>
      </c>
      <c r="F145" s="67" t="e">
        <f t="shared" si="19"/>
        <v>#REF!</v>
      </c>
      <c r="G145" s="89">
        <v>7200</v>
      </c>
      <c r="H145" s="67" t="e">
        <f t="shared" si="20"/>
        <v>#REF!</v>
      </c>
      <c r="I145" s="67">
        <f t="shared" si="21"/>
        <v>15500</v>
      </c>
      <c r="J145" s="75" t="e">
        <f t="shared" si="28"/>
        <v>#REF!</v>
      </c>
    </row>
    <row r="146" spans="1:10" ht="15" hidden="1" customHeight="1">
      <c r="A146" s="77"/>
      <c r="B146" s="9" t="s">
        <v>227</v>
      </c>
      <c r="C146" s="13" t="s">
        <v>7</v>
      </c>
      <c r="D146" s="31" t="e">
        <f>#REF!</f>
        <v>#REF!</v>
      </c>
      <c r="E146" s="89">
        <v>8300</v>
      </c>
      <c r="F146" s="67" t="e">
        <f t="shared" si="19"/>
        <v>#REF!</v>
      </c>
      <c r="G146" s="89">
        <v>6600</v>
      </c>
      <c r="H146" s="67" t="e">
        <f t="shared" si="20"/>
        <v>#REF!</v>
      </c>
      <c r="I146" s="67">
        <f t="shared" si="21"/>
        <v>14900</v>
      </c>
      <c r="J146" s="75" t="e">
        <f t="shared" si="28"/>
        <v>#REF!</v>
      </c>
    </row>
    <row r="147" spans="1:10" ht="15" hidden="1" customHeight="1">
      <c r="A147" s="77"/>
      <c r="B147" s="9" t="s">
        <v>228</v>
      </c>
      <c r="C147" s="13" t="s">
        <v>7</v>
      </c>
      <c r="D147" s="31" t="e">
        <f>#REF!</f>
        <v>#REF!</v>
      </c>
      <c r="E147" s="89">
        <v>8100</v>
      </c>
      <c r="F147" s="67" t="e">
        <f t="shared" si="19"/>
        <v>#REF!</v>
      </c>
      <c r="G147" s="89">
        <v>6600</v>
      </c>
      <c r="H147" s="67" t="e">
        <f t="shared" si="20"/>
        <v>#REF!</v>
      </c>
      <c r="I147" s="67">
        <f t="shared" si="21"/>
        <v>14700</v>
      </c>
      <c r="J147" s="75" t="e">
        <f t="shared" si="28"/>
        <v>#REF!</v>
      </c>
    </row>
    <row r="148" spans="1:10" ht="15" hidden="1" customHeight="1">
      <c r="A148" s="103"/>
      <c r="B148" s="9" t="s">
        <v>117</v>
      </c>
      <c r="C148" s="13" t="s">
        <v>7</v>
      </c>
      <c r="D148" s="31" t="e">
        <f>#REF!</f>
        <v>#REF!</v>
      </c>
      <c r="E148" s="89">
        <v>7800</v>
      </c>
      <c r="F148" s="67" t="e">
        <f t="shared" si="19"/>
        <v>#REF!</v>
      </c>
      <c r="G148" s="89">
        <v>5600</v>
      </c>
      <c r="H148" s="67" t="e">
        <f t="shared" si="20"/>
        <v>#REF!</v>
      </c>
      <c r="I148" s="67">
        <f t="shared" si="21"/>
        <v>13400</v>
      </c>
      <c r="J148" s="75" t="e">
        <f t="shared" si="28"/>
        <v>#REF!</v>
      </c>
    </row>
    <row r="149" spans="1:10" ht="96.75" hidden="1" customHeight="1">
      <c r="A149" s="71">
        <f>A102+1</f>
        <v>4</v>
      </c>
      <c r="B149" s="51" t="s">
        <v>194</v>
      </c>
      <c r="C149" s="5"/>
      <c r="D149" s="32"/>
      <c r="J149" s="72"/>
    </row>
    <row r="150" spans="1:10" hidden="1">
      <c r="A150" s="99"/>
      <c r="B150" s="9" t="s">
        <v>118</v>
      </c>
      <c r="C150" s="13" t="s">
        <v>7</v>
      </c>
      <c r="D150" s="31" t="e">
        <f>#REF!</f>
        <v>#REF!</v>
      </c>
      <c r="E150" s="89">
        <v>22440</v>
      </c>
      <c r="F150" s="67" t="e">
        <f t="shared" si="19"/>
        <v>#REF!</v>
      </c>
      <c r="G150" s="89">
        <v>14500</v>
      </c>
      <c r="H150" s="67" t="e">
        <f t="shared" si="20"/>
        <v>#REF!</v>
      </c>
      <c r="I150" s="67">
        <f t="shared" si="21"/>
        <v>36940</v>
      </c>
      <c r="J150" s="75" t="e">
        <f t="shared" ref="J150:J159" si="29">D150*I150</f>
        <v>#REF!</v>
      </c>
    </row>
    <row r="151" spans="1:10" hidden="1">
      <c r="A151" s="99"/>
      <c r="B151" s="9" t="s">
        <v>119</v>
      </c>
      <c r="C151" s="13" t="s">
        <v>7</v>
      </c>
      <c r="D151" s="31" t="e">
        <f>#REF!</f>
        <v>#REF!</v>
      </c>
      <c r="E151" s="89">
        <v>17655</v>
      </c>
      <c r="F151" s="67" t="e">
        <f t="shared" si="19"/>
        <v>#REF!</v>
      </c>
      <c r="G151" s="89">
        <v>11500</v>
      </c>
      <c r="H151" s="67" t="e">
        <f t="shared" si="20"/>
        <v>#REF!</v>
      </c>
      <c r="I151" s="67">
        <f t="shared" si="21"/>
        <v>29155</v>
      </c>
      <c r="J151" s="75" t="e">
        <f t="shared" si="29"/>
        <v>#REF!</v>
      </c>
    </row>
    <row r="152" spans="1:10" hidden="1">
      <c r="A152" s="99"/>
      <c r="B152" s="9" t="s">
        <v>120</v>
      </c>
      <c r="C152" s="13" t="s">
        <v>7</v>
      </c>
      <c r="D152" s="31" t="e">
        <f>#REF!</f>
        <v>#REF!</v>
      </c>
      <c r="E152" s="89">
        <v>14800</v>
      </c>
      <c r="F152" s="67" t="e">
        <f t="shared" si="19"/>
        <v>#REF!</v>
      </c>
      <c r="G152" s="89">
        <v>10200</v>
      </c>
      <c r="H152" s="67" t="e">
        <f t="shared" si="20"/>
        <v>#REF!</v>
      </c>
      <c r="I152" s="67">
        <f t="shared" si="21"/>
        <v>25000</v>
      </c>
      <c r="J152" s="75" t="e">
        <f t="shared" si="29"/>
        <v>#REF!</v>
      </c>
    </row>
    <row r="153" spans="1:10" hidden="1">
      <c r="A153" s="99"/>
      <c r="B153" s="9" t="s">
        <v>121</v>
      </c>
      <c r="C153" s="13" t="s">
        <v>7</v>
      </c>
      <c r="D153" s="31" t="e">
        <f>#REF!</f>
        <v>#REF!</v>
      </c>
      <c r="E153" s="89">
        <v>10560</v>
      </c>
      <c r="F153" s="67" t="e">
        <f t="shared" si="19"/>
        <v>#REF!</v>
      </c>
      <c r="G153" s="89">
        <v>7500</v>
      </c>
      <c r="H153" s="67" t="e">
        <f t="shared" si="20"/>
        <v>#REF!</v>
      </c>
      <c r="I153" s="67">
        <f t="shared" si="21"/>
        <v>18060</v>
      </c>
      <c r="J153" s="75" t="e">
        <f t="shared" si="29"/>
        <v>#REF!</v>
      </c>
    </row>
    <row r="154" spans="1:10" hidden="1">
      <c r="A154" s="99"/>
      <c r="B154" s="9" t="s">
        <v>122</v>
      </c>
      <c r="C154" s="13" t="s">
        <v>7</v>
      </c>
      <c r="D154" s="31" t="e">
        <f>#REF!</f>
        <v>#REF!</v>
      </c>
      <c r="E154" s="89">
        <v>10200</v>
      </c>
      <c r="F154" s="67" t="e">
        <f t="shared" si="19"/>
        <v>#REF!</v>
      </c>
      <c r="G154" s="89">
        <v>7000</v>
      </c>
      <c r="H154" s="67" t="e">
        <f t="shared" si="20"/>
        <v>#REF!</v>
      </c>
      <c r="I154" s="67">
        <f t="shared" si="21"/>
        <v>17200</v>
      </c>
      <c r="J154" s="75" t="e">
        <f t="shared" si="29"/>
        <v>#REF!</v>
      </c>
    </row>
    <row r="155" spans="1:10" hidden="1">
      <c r="A155" s="99"/>
      <c r="B155" s="9" t="s">
        <v>123</v>
      </c>
      <c r="C155" s="13" t="s">
        <v>7</v>
      </c>
      <c r="D155" s="31" t="e">
        <f>#REF!</f>
        <v>#REF!</v>
      </c>
      <c r="E155" s="89">
        <v>9200</v>
      </c>
      <c r="F155" s="67" t="e">
        <f t="shared" si="19"/>
        <v>#REF!</v>
      </c>
      <c r="G155" s="89">
        <v>6500</v>
      </c>
      <c r="H155" s="67" t="e">
        <f t="shared" si="20"/>
        <v>#REF!</v>
      </c>
      <c r="I155" s="67">
        <f t="shared" si="21"/>
        <v>15700</v>
      </c>
      <c r="J155" s="75" t="e">
        <f t="shared" si="29"/>
        <v>#REF!</v>
      </c>
    </row>
    <row r="156" spans="1:10" hidden="1">
      <c r="A156" s="99"/>
      <c r="B156" s="9" t="s">
        <v>124</v>
      </c>
      <c r="C156" s="13" t="s">
        <v>7</v>
      </c>
      <c r="D156" s="31" t="e">
        <f>#REF!</f>
        <v>#REF!</v>
      </c>
      <c r="E156" s="89">
        <v>9200</v>
      </c>
      <c r="F156" s="67" t="e">
        <f t="shared" si="19"/>
        <v>#REF!</v>
      </c>
      <c r="G156" s="89">
        <v>6500</v>
      </c>
      <c r="H156" s="67" t="e">
        <f t="shared" si="20"/>
        <v>#REF!</v>
      </c>
      <c r="I156" s="67">
        <f t="shared" si="21"/>
        <v>15700</v>
      </c>
      <c r="J156" s="75" t="e">
        <f t="shared" si="29"/>
        <v>#REF!</v>
      </c>
    </row>
    <row r="157" spans="1:10" hidden="1">
      <c r="A157" s="99"/>
      <c r="B157" s="9" t="s">
        <v>125</v>
      </c>
      <c r="C157" s="13" t="s">
        <v>7</v>
      </c>
      <c r="D157" s="31" t="e">
        <f>#REF!</f>
        <v>#REF!</v>
      </c>
      <c r="E157" s="89">
        <v>8500</v>
      </c>
      <c r="F157" s="67" t="e">
        <f t="shared" si="19"/>
        <v>#REF!</v>
      </c>
      <c r="G157" s="89">
        <v>5600</v>
      </c>
      <c r="H157" s="67" t="e">
        <f t="shared" si="20"/>
        <v>#REF!</v>
      </c>
      <c r="I157" s="67">
        <f t="shared" si="21"/>
        <v>14100</v>
      </c>
      <c r="J157" s="75" t="e">
        <f t="shared" si="29"/>
        <v>#REF!</v>
      </c>
    </row>
    <row r="158" spans="1:10" hidden="1">
      <c r="A158" s="99"/>
      <c r="B158" s="9" t="s">
        <v>126</v>
      </c>
      <c r="C158" s="13" t="s">
        <v>7</v>
      </c>
      <c r="D158" s="31" t="e">
        <f>#REF!</f>
        <v>#REF!</v>
      </c>
      <c r="E158" s="89">
        <v>7200</v>
      </c>
      <c r="F158" s="67" t="e">
        <f t="shared" si="19"/>
        <v>#REF!</v>
      </c>
      <c r="G158" s="89">
        <v>4500</v>
      </c>
      <c r="H158" s="67" t="e">
        <f t="shared" si="20"/>
        <v>#REF!</v>
      </c>
      <c r="I158" s="67">
        <f t="shared" si="21"/>
        <v>11700</v>
      </c>
      <c r="J158" s="75" t="e">
        <f t="shared" si="29"/>
        <v>#REF!</v>
      </c>
    </row>
    <row r="159" spans="1:10" hidden="1">
      <c r="A159" s="100"/>
      <c r="B159" s="9" t="s">
        <v>127</v>
      </c>
      <c r="C159" s="13" t="s">
        <v>7</v>
      </c>
      <c r="D159" s="31" t="e">
        <f>#REF!</f>
        <v>#REF!</v>
      </c>
      <c r="E159" s="89">
        <v>6800</v>
      </c>
      <c r="F159" s="67" t="e">
        <f t="shared" si="19"/>
        <v>#REF!</v>
      </c>
      <c r="G159" s="89">
        <v>4200</v>
      </c>
      <c r="H159" s="67" t="e">
        <f t="shared" si="20"/>
        <v>#REF!</v>
      </c>
      <c r="I159" s="67">
        <f t="shared" si="21"/>
        <v>11000</v>
      </c>
      <c r="J159" s="75" t="e">
        <f t="shared" si="29"/>
        <v>#REF!</v>
      </c>
    </row>
    <row r="160" spans="1:10" ht="141.75" hidden="1" customHeight="1">
      <c r="A160" s="71">
        <f>A149+1</f>
        <v>5</v>
      </c>
      <c r="B160" s="61" t="s">
        <v>152</v>
      </c>
      <c r="C160" s="5"/>
      <c r="D160" s="32"/>
      <c r="J160" s="72"/>
    </row>
    <row r="161" spans="1:10" hidden="1">
      <c r="A161" s="99"/>
      <c r="B161" s="9" t="s">
        <v>89</v>
      </c>
      <c r="C161" s="13" t="s">
        <v>7</v>
      </c>
      <c r="D161" s="31">
        <v>0</v>
      </c>
      <c r="E161" s="89">
        <v>403590.00000000006</v>
      </c>
      <c r="F161" s="67">
        <f t="shared" si="19"/>
        <v>0</v>
      </c>
      <c r="G161" s="89">
        <v>42000</v>
      </c>
      <c r="H161" s="67">
        <f t="shared" si="20"/>
        <v>0</v>
      </c>
      <c r="I161" s="67">
        <f t="shared" si="21"/>
        <v>445590.00000000006</v>
      </c>
      <c r="J161" s="75">
        <f t="shared" ref="J161:J170" si="30">D161*I161</f>
        <v>0</v>
      </c>
    </row>
    <row r="162" spans="1:10" hidden="1">
      <c r="A162" s="99"/>
      <c r="B162" s="9" t="s">
        <v>31</v>
      </c>
      <c r="C162" s="13" t="s">
        <v>7</v>
      </c>
      <c r="D162" s="31">
        <v>0</v>
      </c>
      <c r="E162" s="89">
        <v>281380</v>
      </c>
      <c r="F162" s="67">
        <f t="shared" si="19"/>
        <v>0</v>
      </c>
      <c r="G162" s="89">
        <v>29000</v>
      </c>
      <c r="H162" s="67">
        <f t="shared" si="20"/>
        <v>0</v>
      </c>
      <c r="I162" s="67">
        <f t="shared" si="21"/>
        <v>310380</v>
      </c>
      <c r="J162" s="75">
        <f t="shared" si="30"/>
        <v>0</v>
      </c>
    </row>
    <row r="163" spans="1:10" hidden="1">
      <c r="A163" s="99"/>
      <c r="B163" s="9" t="s">
        <v>26</v>
      </c>
      <c r="C163" s="13" t="s">
        <v>7</v>
      </c>
      <c r="D163" s="31">
        <v>0</v>
      </c>
      <c r="E163" s="89">
        <v>179300</v>
      </c>
      <c r="F163" s="67">
        <f t="shared" si="19"/>
        <v>0</v>
      </c>
      <c r="G163" s="89">
        <v>18500</v>
      </c>
      <c r="H163" s="67">
        <f t="shared" si="20"/>
        <v>0</v>
      </c>
      <c r="I163" s="67">
        <f t="shared" si="21"/>
        <v>197800</v>
      </c>
      <c r="J163" s="75">
        <f t="shared" si="30"/>
        <v>0</v>
      </c>
    </row>
    <row r="164" spans="1:10" hidden="1">
      <c r="A164" s="99"/>
      <c r="B164" s="9" t="s">
        <v>27</v>
      </c>
      <c r="C164" s="13" t="s">
        <v>7</v>
      </c>
      <c r="D164" s="31">
        <v>0</v>
      </c>
      <c r="E164" s="89">
        <v>110660.00000000001</v>
      </c>
      <c r="F164" s="67">
        <f t="shared" si="19"/>
        <v>0</v>
      </c>
      <c r="G164" s="89">
        <v>13800</v>
      </c>
      <c r="H164" s="67">
        <f t="shared" si="20"/>
        <v>0</v>
      </c>
      <c r="I164" s="67">
        <f t="shared" si="21"/>
        <v>124460.00000000001</v>
      </c>
      <c r="J164" s="75">
        <f t="shared" si="30"/>
        <v>0</v>
      </c>
    </row>
    <row r="165" spans="1:10" hidden="1">
      <c r="A165" s="99"/>
      <c r="B165" s="9" t="s">
        <v>19</v>
      </c>
      <c r="C165" s="13" t="s">
        <v>7</v>
      </c>
      <c r="D165" s="31">
        <v>0</v>
      </c>
      <c r="E165" s="89">
        <v>92620.000000000015</v>
      </c>
      <c r="F165" s="67">
        <f t="shared" si="19"/>
        <v>0</v>
      </c>
      <c r="G165" s="89">
        <v>10500</v>
      </c>
      <c r="H165" s="67">
        <f t="shared" si="20"/>
        <v>0</v>
      </c>
      <c r="I165" s="67">
        <f t="shared" si="21"/>
        <v>103120.00000000001</v>
      </c>
      <c r="J165" s="75">
        <f t="shared" si="30"/>
        <v>0</v>
      </c>
    </row>
    <row r="166" spans="1:10" hidden="1">
      <c r="A166" s="99"/>
      <c r="B166" s="9" t="s">
        <v>20</v>
      </c>
      <c r="C166" s="13" t="s">
        <v>7</v>
      </c>
      <c r="D166" s="31">
        <v>0</v>
      </c>
      <c r="E166" s="89">
        <v>82060</v>
      </c>
      <c r="F166" s="67">
        <f t="shared" si="19"/>
        <v>0</v>
      </c>
      <c r="G166" s="89">
        <v>9500</v>
      </c>
      <c r="H166" s="67">
        <f t="shared" si="20"/>
        <v>0</v>
      </c>
      <c r="I166" s="67">
        <f t="shared" si="21"/>
        <v>91560</v>
      </c>
      <c r="J166" s="75">
        <f t="shared" si="30"/>
        <v>0</v>
      </c>
    </row>
    <row r="167" spans="1:10" hidden="1">
      <c r="A167" s="99"/>
      <c r="B167" s="9" t="s">
        <v>29</v>
      </c>
      <c r="C167" s="13" t="s">
        <v>7</v>
      </c>
      <c r="D167" s="31">
        <v>0</v>
      </c>
      <c r="E167" s="89">
        <v>72000</v>
      </c>
      <c r="F167" s="67">
        <f t="shared" si="19"/>
        <v>0</v>
      </c>
      <c r="G167" s="89">
        <v>7500</v>
      </c>
      <c r="H167" s="67">
        <f t="shared" si="20"/>
        <v>0</v>
      </c>
      <c r="I167" s="67">
        <f t="shared" si="21"/>
        <v>79500</v>
      </c>
      <c r="J167" s="75">
        <f t="shared" si="30"/>
        <v>0</v>
      </c>
    </row>
    <row r="168" spans="1:10" hidden="1">
      <c r="A168" s="99"/>
      <c r="B168" s="9" t="s">
        <v>128</v>
      </c>
      <c r="C168" s="13" t="s">
        <v>7</v>
      </c>
      <c r="D168" s="31">
        <v>0</v>
      </c>
      <c r="E168" s="89">
        <v>64000</v>
      </c>
      <c r="F168" s="67">
        <f t="shared" si="19"/>
        <v>0</v>
      </c>
      <c r="G168" s="89">
        <v>6000</v>
      </c>
      <c r="H168" s="67">
        <f t="shared" si="20"/>
        <v>0</v>
      </c>
      <c r="I168" s="67">
        <f t="shared" si="21"/>
        <v>70000</v>
      </c>
      <c r="J168" s="75">
        <f t="shared" si="30"/>
        <v>0</v>
      </c>
    </row>
    <row r="169" spans="1:10" hidden="1">
      <c r="A169" s="99"/>
      <c r="B169" s="9" t="s">
        <v>32</v>
      </c>
      <c r="C169" s="13" t="s">
        <v>7</v>
      </c>
      <c r="D169" s="31">
        <v>0</v>
      </c>
      <c r="E169" s="89">
        <v>51315.000000000007</v>
      </c>
      <c r="F169" s="67">
        <f t="shared" si="19"/>
        <v>0</v>
      </c>
      <c r="G169" s="89">
        <v>4800</v>
      </c>
      <c r="H169" s="67">
        <f t="shared" si="20"/>
        <v>0</v>
      </c>
      <c r="I169" s="67">
        <f t="shared" si="21"/>
        <v>56115.000000000007</v>
      </c>
      <c r="J169" s="75">
        <f t="shared" si="30"/>
        <v>0</v>
      </c>
    </row>
    <row r="170" spans="1:10" hidden="1">
      <c r="A170" s="100"/>
      <c r="B170" s="9" t="s">
        <v>21</v>
      </c>
      <c r="C170" s="13" t="s">
        <v>7</v>
      </c>
      <c r="D170" s="31">
        <v>0</v>
      </c>
      <c r="E170" s="89">
        <v>40000</v>
      </c>
      <c r="F170" s="67">
        <f t="shared" si="19"/>
        <v>0</v>
      </c>
      <c r="G170" s="89">
        <v>4000</v>
      </c>
      <c r="H170" s="67">
        <f t="shared" si="20"/>
        <v>0</v>
      </c>
      <c r="I170" s="67">
        <f t="shared" si="21"/>
        <v>44000</v>
      </c>
      <c r="J170" s="75">
        <f t="shared" si="30"/>
        <v>0</v>
      </c>
    </row>
    <row r="171" spans="1:10" ht="127.5" hidden="1" customHeight="1">
      <c r="A171" s="71">
        <f>A160+1</f>
        <v>6</v>
      </c>
      <c r="B171" s="56" t="s">
        <v>140</v>
      </c>
      <c r="C171" s="16"/>
      <c r="D171" s="30"/>
      <c r="E171" s="11"/>
      <c r="F171" s="11"/>
      <c r="G171" s="11"/>
      <c r="H171" s="11"/>
      <c r="I171" s="11"/>
      <c r="J171" s="72"/>
    </row>
    <row r="172" spans="1:10" hidden="1">
      <c r="A172" s="99"/>
      <c r="B172" s="9" t="s">
        <v>89</v>
      </c>
      <c r="C172" s="13" t="s">
        <v>7</v>
      </c>
      <c r="D172" s="31">
        <v>0</v>
      </c>
      <c r="E172" s="89">
        <v>60000</v>
      </c>
      <c r="F172" s="67">
        <f t="shared" ref="F172:F173" si="31">D172*E172</f>
        <v>0</v>
      </c>
      <c r="G172" s="89">
        <v>28000</v>
      </c>
      <c r="H172" s="67">
        <f t="shared" ref="H172:H173" si="32">G172*D172</f>
        <v>0</v>
      </c>
      <c r="I172" s="67">
        <f t="shared" ref="I172:I173" si="33">E172+G172</f>
        <v>88000</v>
      </c>
      <c r="J172" s="75">
        <f t="shared" ref="J172:J178" si="34">D172*I172</f>
        <v>0</v>
      </c>
    </row>
    <row r="173" spans="1:10" hidden="1">
      <c r="A173" s="99"/>
      <c r="B173" s="9" t="s">
        <v>31</v>
      </c>
      <c r="C173" s="13" t="s">
        <v>7</v>
      </c>
      <c r="D173" s="31">
        <v>0</v>
      </c>
      <c r="E173" s="89">
        <v>45000</v>
      </c>
      <c r="F173" s="67">
        <f t="shared" si="31"/>
        <v>0</v>
      </c>
      <c r="G173" s="89">
        <v>23000</v>
      </c>
      <c r="H173" s="67">
        <f t="shared" si="32"/>
        <v>0</v>
      </c>
      <c r="I173" s="67">
        <f t="shared" si="33"/>
        <v>68000</v>
      </c>
      <c r="J173" s="75">
        <f t="shared" si="34"/>
        <v>0</v>
      </c>
    </row>
    <row r="174" spans="1:10" hidden="1">
      <c r="A174" s="99"/>
      <c r="B174" s="9" t="s">
        <v>26</v>
      </c>
      <c r="C174" s="13" t="s">
        <v>7</v>
      </c>
      <c r="D174" s="31">
        <v>0</v>
      </c>
      <c r="E174" s="89">
        <v>35600</v>
      </c>
      <c r="F174" s="67">
        <f t="shared" si="19"/>
        <v>0</v>
      </c>
      <c r="G174" s="89">
        <v>18500</v>
      </c>
      <c r="H174" s="67">
        <f t="shared" si="20"/>
        <v>0</v>
      </c>
      <c r="I174" s="67">
        <f t="shared" si="21"/>
        <v>54100</v>
      </c>
      <c r="J174" s="75">
        <f t="shared" si="34"/>
        <v>0</v>
      </c>
    </row>
    <row r="175" spans="1:10" hidden="1">
      <c r="A175" s="99"/>
      <c r="B175" s="9" t="s">
        <v>27</v>
      </c>
      <c r="C175" s="13" t="s">
        <v>7</v>
      </c>
      <c r="D175" s="31">
        <v>0</v>
      </c>
      <c r="E175" s="89">
        <v>28500</v>
      </c>
      <c r="F175" s="67">
        <f t="shared" si="19"/>
        <v>0</v>
      </c>
      <c r="G175" s="89">
        <v>13800</v>
      </c>
      <c r="H175" s="67">
        <f t="shared" si="20"/>
        <v>0</v>
      </c>
      <c r="I175" s="67">
        <f t="shared" si="21"/>
        <v>42300</v>
      </c>
      <c r="J175" s="75">
        <f t="shared" si="34"/>
        <v>0</v>
      </c>
    </row>
    <row r="176" spans="1:10" hidden="1">
      <c r="A176" s="99"/>
      <c r="B176" s="9" t="s">
        <v>19</v>
      </c>
      <c r="C176" s="13" t="s">
        <v>7</v>
      </c>
      <c r="D176" s="31">
        <v>0</v>
      </c>
      <c r="E176" s="89">
        <v>63000</v>
      </c>
      <c r="F176" s="67">
        <f t="shared" ref="F176:F239" si="35">D176*E176</f>
        <v>0</v>
      </c>
      <c r="G176" s="89">
        <v>11000</v>
      </c>
      <c r="H176" s="67">
        <f t="shared" ref="H176:H239" si="36">G176*D176</f>
        <v>0</v>
      </c>
      <c r="I176" s="67">
        <f t="shared" ref="I176:I239" si="37">E176+G176</f>
        <v>74000</v>
      </c>
      <c r="J176" s="75">
        <f t="shared" si="34"/>
        <v>0</v>
      </c>
    </row>
    <row r="177" spans="1:10" hidden="1">
      <c r="A177" s="99"/>
      <c r="B177" s="9" t="s">
        <v>20</v>
      </c>
      <c r="C177" s="13" t="s">
        <v>7</v>
      </c>
      <c r="D177" s="31">
        <v>0</v>
      </c>
      <c r="E177" s="89">
        <v>17500</v>
      </c>
      <c r="F177" s="67">
        <f t="shared" si="35"/>
        <v>0</v>
      </c>
      <c r="G177" s="89">
        <v>9500</v>
      </c>
      <c r="H177" s="67">
        <f t="shared" si="36"/>
        <v>0</v>
      </c>
      <c r="I177" s="67">
        <f t="shared" si="37"/>
        <v>27000</v>
      </c>
      <c r="J177" s="75">
        <f t="shared" si="34"/>
        <v>0</v>
      </c>
    </row>
    <row r="178" spans="1:10" hidden="1">
      <c r="A178" s="100"/>
      <c r="B178" s="9" t="s">
        <v>29</v>
      </c>
      <c r="C178" s="13" t="s">
        <v>7</v>
      </c>
      <c r="D178" s="31">
        <v>0</v>
      </c>
      <c r="E178" s="89">
        <v>15000</v>
      </c>
      <c r="F178" s="67">
        <f t="shared" si="35"/>
        <v>0</v>
      </c>
      <c r="G178" s="89">
        <v>8500</v>
      </c>
      <c r="H178" s="67">
        <f t="shared" si="36"/>
        <v>0</v>
      </c>
      <c r="I178" s="67">
        <f t="shared" si="37"/>
        <v>23500</v>
      </c>
      <c r="J178" s="75">
        <f t="shared" si="34"/>
        <v>0</v>
      </c>
    </row>
    <row r="179" spans="1:10" ht="201.75" customHeight="1">
      <c r="A179" s="104">
        <f>A102+1</f>
        <v>4</v>
      </c>
      <c r="B179" s="56" t="s">
        <v>141</v>
      </c>
      <c r="C179" s="16"/>
      <c r="D179" s="30"/>
      <c r="E179" s="11"/>
      <c r="F179" s="11"/>
      <c r="G179" s="11"/>
      <c r="H179" s="11"/>
      <c r="I179" s="11"/>
      <c r="J179" s="72"/>
    </row>
    <row r="180" spans="1:10" s="1" customFormat="1" hidden="1">
      <c r="A180" s="105"/>
      <c r="B180" s="42" t="s">
        <v>80</v>
      </c>
      <c r="C180" s="43" t="s">
        <v>7</v>
      </c>
      <c r="D180" s="43" t="e">
        <f>#REF!</f>
        <v>#REF!</v>
      </c>
      <c r="E180" s="277">
        <v>16000</v>
      </c>
      <c r="F180" s="67" t="e">
        <f t="shared" si="35"/>
        <v>#REF!</v>
      </c>
      <c r="G180" s="89">
        <v>7560</v>
      </c>
      <c r="H180" s="67" t="e">
        <f t="shared" si="36"/>
        <v>#REF!</v>
      </c>
      <c r="I180" s="67">
        <f t="shared" si="37"/>
        <v>23560</v>
      </c>
      <c r="J180" s="75" t="e">
        <f t="shared" ref="J180:J192" si="38">D180*I180</f>
        <v>#REF!</v>
      </c>
    </row>
    <row r="181" spans="1:10" s="1" customFormat="1" hidden="1">
      <c r="A181" s="105"/>
      <c r="B181" s="42" t="s">
        <v>81</v>
      </c>
      <c r="C181" s="43" t="s">
        <v>7</v>
      </c>
      <c r="D181" s="43" t="e">
        <f>#REF!</f>
        <v>#REF!</v>
      </c>
      <c r="E181" s="277">
        <v>14000</v>
      </c>
      <c r="F181" s="67" t="e">
        <f t="shared" si="35"/>
        <v>#REF!</v>
      </c>
      <c r="G181" s="89">
        <v>5820</v>
      </c>
      <c r="H181" s="67" t="e">
        <f t="shared" si="36"/>
        <v>#REF!</v>
      </c>
      <c r="I181" s="67">
        <f t="shared" si="37"/>
        <v>19820</v>
      </c>
      <c r="J181" s="75" t="e">
        <f t="shared" si="38"/>
        <v>#REF!</v>
      </c>
    </row>
    <row r="182" spans="1:10" s="1" customFormat="1" hidden="1">
      <c r="A182" s="105"/>
      <c r="B182" s="42" t="s">
        <v>230</v>
      </c>
      <c r="C182" s="43" t="s">
        <v>7</v>
      </c>
      <c r="D182" s="43" t="e">
        <f>#REF!</f>
        <v>#REF!</v>
      </c>
      <c r="E182" s="277">
        <v>1200</v>
      </c>
      <c r="F182" s="67" t="e">
        <f t="shared" si="35"/>
        <v>#REF!</v>
      </c>
      <c r="G182" s="89">
        <v>4140</v>
      </c>
      <c r="H182" s="67" t="e">
        <f t="shared" si="36"/>
        <v>#REF!</v>
      </c>
      <c r="I182" s="67">
        <f t="shared" si="37"/>
        <v>5340</v>
      </c>
      <c r="J182" s="75" t="e">
        <f t="shared" si="38"/>
        <v>#REF!</v>
      </c>
    </row>
    <row r="183" spans="1:10" s="1" customFormat="1" hidden="1">
      <c r="A183" s="105"/>
      <c r="B183" s="42" t="s">
        <v>82</v>
      </c>
      <c r="C183" s="43" t="s">
        <v>7</v>
      </c>
      <c r="D183" s="43" t="e">
        <f>#REF!</f>
        <v>#REF!</v>
      </c>
      <c r="E183" s="277">
        <v>10500</v>
      </c>
      <c r="F183" s="67" t="e">
        <f t="shared" si="35"/>
        <v>#REF!</v>
      </c>
      <c r="G183" s="89">
        <v>4140</v>
      </c>
      <c r="H183" s="67" t="e">
        <f t="shared" si="36"/>
        <v>#REF!</v>
      </c>
      <c r="I183" s="67">
        <f t="shared" si="37"/>
        <v>14640</v>
      </c>
      <c r="J183" s="75" t="e">
        <f t="shared" si="38"/>
        <v>#REF!</v>
      </c>
    </row>
    <row r="184" spans="1:10" s="1" customFormat="1" hidden="1">
      <c r="A184" s="105"/>
      <c r="B184" s="42" t="s">
        <v>83</v>
      </c>
      <c r="C184" s="43" t="s">
        <v>7</v>
      </c>
      <c r="D184" s="43" t="e">
        <f>#REF!</f>
        <v>#REF!</v>
      </c>
      <c r="E184" s="277">
        <v>9500</v>
      </c>
      <c r="F184" s="67" t="e">
        <f t="shared" si="35"/>
        <v>#REF!</v>
      </c>
      <c r="G184" s="89">
        <v>3420</v>
      </c>
      <c r="H184" s="67" t="e">
        <f t="shared" si="36"/>
        <v>#REF!</v>
      </c>
      <c r="I184" s="67">
        <f t="shared" si="37"/>
        <v>12920</v>
      </c>
      <c r="J184" s="75" t="e">
        <f t="shared" si="38"/>
        <v>#REF!</v>
      </c>
    </row>
    <row r="185" spans="1:10" s="1" customFormat="1" hidden="1">
      <c r="A185" s="105"/>
      <c r="B185" s="42" t="s">
        <v>84</v>
      </c>
      <c r="C185" s="43" t="s">
        <v>7</v>
      </c>
      <c r="D185" s="43" t="e">
        <f>#REF!</f>
        <v>#REF!</v>
      </c>
      <c r="E185" s="277">
        <v>8500</v>
      </c>
      <c r="F185" s="67" t="e">
        <f t="shared" si="35"/>
        <v>#REF!</v>
      </c>
      <c r="G185" s="89">
        <v>2640</v>
      </c>
      <c r="H185" s="67" t="e">
        <f t="shared" si="36"/>
        <v>#REF!</v>
      </c>
      <c r="I185" s="67">
        <f t="shared" si="37"/>
        <v>11140</v>
      </c>
      <c r="J185" s="75" t="e">
        <f t="shared" si="38"/>
        <v>#REF!</v>
      </c>
    </row>
    <row r="186" spans="1:10" s="1" customFormat="1" hidden="1">
      <c r="A186" s="105"/>
      <c r="B186" s="42" t="s">
        <v>85</v>
      </c>
      <c r="C186" s="43" t="s">
        <v>7</v>
      </c>
      <c r="D186" s="43">
        <v>0</v>
      </c>
      <c r="E186" s="89">
        <v>7500</v>
      </c>
      <c r="F186" s="67">
        <f t="shared" si="35"/>
        <v>0</v>
      </c>
      <c r="G186" s="89">
        <v>3300</v>
      </c>
      <c r="H186" s="67">
        <f t="shared" si="36"/>
        <v>0</v>
      </c>
      <c r="I186" s="67">
        <f t="shared" si="37"/>
        <v>10800</v>
      </c>
      <c r="J186" s="75">
        <f t="shared" si="38"/>
        <v>0</v>
      </c>
    </row>
    <row r="187" spans="1:10" s="1" customFormat="1">
      <c r="A187" s="105"/>
      <c r="B187" s="42" t="s">
        <v>86</v>
      </c>
      <c r="C187" s="43" t="s">
        <v>7</v>
      </c>
      <c r="D187" s="43">
        <v>2</v>
      </c>
      <c r="E187" s="89">
        <v>6500</v>
      </c>
      <c r="F187" s="67">
        <f t="shared" si="35"/>
        <v>13000</v>
      </c>
      <c r="G187" s="89">
        <v>3000</v>
      </c>
      <c r="H187" s="67">
        <f t="shared" si="36"/>
        <v>6000</v>
      </c>
      <c r="I187" s="67">
        <f t="shared" si="37"/>
        <v>9500</v>
      </c>
      <c r="J187" s="75">
        <f t="shared" si="38"/>
        <v>19000</v>
      </c>
    </row>
    <row r="188" spans="1:10" s="1" customFormat="1">
      <c r="A188" s="105"/>
      <c r="B188" s="42" t="s">
        <v>87</v>
      </c>
      <c r="C188" s="43" t="s">
        <v>7</v>
      </c>
      <c r="D188" s="43">
        <v>2</v>
      </c>
      <c r="E188" s="89">
        <v>5500</v>
      </c>
      <c r="F188" s="67">
        <f t="shared" si="35"/>
        <v>11000</v>
      </c>
      <c r="G188" s="89">
        <v>2700</v>
      </c>
      <c r="H188" s="67">
        <f t="shared" si="36"/>
        <v>5400</v>
      </c>
      <c r="I188" s="67">
        <f t="shared" si="37"/>
        <v>8200</v>
      </c>
      <c r="J188" s="75">
        <f t="shared" si="38"/>
        <v>16400</v>
      </c>
    </row>
    <row r="189" spans="1:10" s="1" customFormat="1">
      <c r="A189" s="105"/>
      <c r="B189" s="42" t="s">
        <v>90</v>
      </c>
      <c r="C189" s="43" t="s">
        <v>7</v>
      </c>
      <c r="D189" s="43">
        <v>3</v>
      </c>
      <c r="E189" s="89">
        <v>4500</v>
      </c>
      <c r="F189" s="67">
        <f t="shared" si="35"/>
        <v>13500</v>
      </c>
      <c r="G189" s="89">
        <v>2400</v>
      </c>
      <c r="H189" s="67">
        <f t="shared" si="36"/>
        <v>7200</v>
      </c>
      <c r="I189" s="67">
        <f t="shared" si="37"/>
        <v>6900</v>
      </c>
      <c r="J189" s="75">
        <f t="shared" si="38"/>
        <v>20700</v>
      </c>
    </row>
    <row r="190" spans="1:10" s="1" customFormat="1">
      <c r="A190" s="105"/>
      <c r="B190" s="42" t="s">
        <v>88</v>
      </c>
      <c r="C190" s="43" t="s">
        <v>7</v>
      </c>
      <c r="D190" s="43">
        <v>5</v>
      </c>
      <c r="E190" s="89">
        <v>4000</v>
      </c>
      <c r="F190" s="67">
        <f t="shared" si="35"/>
        <v>20000</v>
      </c>
      <c r="G190" s="89">
        <v>2100</v>
      </c>
      <c r="H190" s="67">
        <f t="shared" si="36"/>
        <v>10500</v>
      </c>
      <c r="I190" s="67">
        <f t="shared" si="37"/>
        <v>6100</v>
      </c>
      <c r="J190" s="75">
        <f t="shared" si="38"/>
        <v>30500</v>
      </c>
    </row>
    <row r="191" spans="1:10" s="1" customFormat="1">
      <c r="A191" s="106"/>
      <c r="B191" s="42" t="s">
        <v>312</v>
      </c>
      <c r="C191" s="43" t="s">
        <v>7</v>
      </c>
      <c r="D191" s="43">
        <v>3</v>
      </c>
      <c r="E191" s="89">
        <v>3750</v>
      </c>
      <c r="F191" s="67">
        <f t="shared" si="35"/>
        <v>11250</v>
      </c>
      <c r="G191" s="89">
        <v>1800</v>
      </c>
      <c r="H191" s="67">
        <f t="shared" si="36"/>
        <v>5400</v>
      </c>
      <c r="I191" s="67">
        <f t="shared" si="37"/>
        <v>5550</v>
      </c>
      <c r="J191" s="75">
        <f t="shared" si="38"/>
        <v>16650</v>
      </c>
    </row>
    <row r="192" spans="1:10" s="1" customFormat="1" hidden="1">
      <c r="A192" s="106"/>
      <c r="B192" s="42" t="s">
        <v>313</v>
      </c>
      <c r="C192" s="43" t="s">
        <v>7</v>
      </c>
      <c r="D192" s="43" t="e">
        <f>#REF!</f>
        <v>#REF!</v>
      </c>
      <c r="E192" s="89">
        <v>1815.0000000000002</v>
      </c>
      <c r="F192" s="67" t="e">
        <f t="shared" si="35"/>
        <v>#REF!</v>
      </c>
      <c r="G192" s="89">
        <v>1200</v>
      </c>
      <c r="H192" s="67" t="e">
        <f t="shared" si="36"/>
        <v>#REF!</v>
      </c>
      <c r="I192" s="67">
        <f t="shared" si="37"/>
        <v>3015</v>
      </c>
      <c r="J192" s="75" t="e">
        <f t="shared" si="38"/>
        <v>#REF!</v>
      </c>
    </row>
    <row r="193" spans="1:10" ht="183.75" hidden="1" customHeight="1">
      <c r="A193" s="104">
        <f>A179+1</f>
        <v>5</v>
      </c>
      <c r="B193" s="56" t="s">
        <v>373</v>
      </c>
      <c r="C193" s="16"/>
      <c r="D193" s="57"/>
      <c r="E193" s="11"/>
      <c r="F193" s="11"/>
      <c r="G193" s="11"/>
      <c r="H193" s="11"/>
      <c r="I193" s="11"/>
      <c r="J193" s="72"/>
    </row>
    <row r="194" spans="1:10" s="1" customFormat="1" hidden="1">
      <c r="A194" s="105"/>
      <c r="B194" s="42" t="s">
        <v>80</v>
      </c>
      <c r="C194" s="43" t="s">
        <v>7</v>
      </c>
      <c r="D194" s="43" t="e">
        <f>#REF!</f>
        <v>#REF!</v>
      </c>
      <c r="E194" s="89">
        <v>7800</v>
      </c>
      <c r="F194" s="67" t="e">
        <f t="shared" ref="F194:F198" si="39">D194*E194</f>
        <v>#REF!</v>
      </c>
      <c r="G194" s="89">
        <v>6400</v>
      </c>
      <c r="H194" s="67" t="e">
        <f t="shared" ref="H194:H198" si="40">G194*D194</f>
        <v>#REF!</v>
      </c>
      <c r="I194" s="67">
        <f t="shared" ref="I194:I198" si="41">E194+G194</f>
        <v>14200</v>
      </c>
      <c r="J194" s="75" t="e">
        <f t="shared" ref="J194:J206" si="42">D194*I194</f>
        <v>#REF!</v>
      </c>
    </row>
    <row r="195" spans="1:10" s="1" customFormat="1" hidden="1">
      <c r="A195" s="105"/>
      <c r="B195" s="42" t="s">
        <v>81</v>
      </c>
      <c r="C195" s="43" t="s">
        <v>7</v>
      </c>
      <c r="D195" s="43" t="e">
        <f>#REF!</f>
        <v>#REF!</v>
      </c>
      <c r="E195" s="89">
        <v>6500</v>
      </c>
      <c r="F195" s="67" t="e">
        <f t="shared" si="39"/>
        <v>#REF!</v>
      </c>
      <c r="G195" s="89">
        <v>5500</v>
      </c>
      <c r="H195" s="67" t="e">
        <f t="shared" si="40"/>
        <v>#REF!</v>
      </c>
      <c r="I195" s="67">
        <f t="shared" si="41"/>
        <v>12000</v>
      </c>
      <c r="J195" s="75" t="e">
        <f t="shared" si="42"/>
        <v>#REF!</v>
      </c>
    </row>
    <row r="196" spans="1:10" s="1" customFormat="1" hidden="1">
      <c r="A196" s="105"/>
      <c r="B196" s="42" t="s">
        <v>230</v>
      </c>
      <c r="C196" s="43" t="s">
        <v>7</v>
      </c>
      <c r="D196" s="43" t="e">
        <f>#REF!</f>
        <v>#REF!</v>
      </c>
      <c r="E196" s="89">
        <v>6000</v>
      </c>
      <c r="F196" s="67" t="e">
        <f t="shared" si="39"/>
        <v>#REF!</v>
      </c>
      <c r="G196" s="89">
        <v>4400</v>
      </c>
      <c r="H196" s="67" t="e">
        <f t="shared" si="40"/>
        <v>#REF!</v>
      </c>
      <c r="I196" s="67">
        <f t="shared" si="41"/>
        <v>10400</v>
      </c>
      <c r="J196" s="75" t="e">
        <f t="shared" si="42"/>
        <v>#REF!</v>
      </c>
    </row>
    <row r="197" spans="1:10" s="1" customFormat="1" hidden="1">
      <c r="A197" s="105"/>
      <c r="B197" s="42" t="s">
        <v>82</v>
      </c>
      <c r="C197" s="43" t="s">
        <v>7</v>
      </c>
      <c r="D197" s="43" t="e">
        <f>#REF!</f>
        <v>#REF!</v>
      </c>
      <c r="E197" s="89">
        <v>5300</v>
      </c>
      <c r="F197" s="67" t="e">
        <f t="shared" si="39"/>
        <v>#REF!</v>
      </c>
      <c r="G197" s="89">
        <v>4400</v>
      </c>
      <c r="H197" s="67" t="e">
        <f t="shared" si="40"/>
        <v>#REF!</v>
      </c>
      <c r="I197" s="67">
        <f t="shared" si="41"/>
        <v>9700</v>
      </c>
      <c r="J197" s="75" t="e">
        <f t="shared" si="42"/>
        <v>#REF!</v>
      </c>
    </row>
    <row r="198" spans="1:10" s="1" customFormat="1" hidden="1">
      <c r="A198" s="105"/>
      <c r="B198" s="42" t="s">
        <v>83</v>
      </c>
      <c r="C198" s="43" t="s">
        <v>7</v>
      </c>
      <c r="D198" s="43" t="e">
        <f>#REF!</f>
        <v>#REF!</v>
      </c>
      <c r="E198" s="89">
        <v>4200</v>
      </c>
      <c r="F198" s="67" t="e">
        <f t="shared" si="39"/>
        <v>#REF!</v>
      </c>
      <c r="G198" s="89">
        <v>3500</v>
      </c>
      <c r="H198" s="67" t="e">
        <f t="shared" si="40"/>
        <v>#REF!</v>
      </c>
      <c r="I198" s="67">
        <f t="shared" si="41"/>
        <v>7700</v>
      </c>
      <c r="J198" s="75" t="e">
        <f t="shared" si="42"/>
        <v>#REF!</v>
      </c>
    </row>
    <row r="199" spans="1:10" s="1" customFormat="1" hidden="1">
      <c r="A199" s="105"/>
      <c r="B199" s="42" t="s">
        <v>133</v>
      </c>
      <c r="C199" s="43" t="s">
        <v>7</v>
      </c>
      <c r="D199" s="43" t="e">
        <f>#REF!</f>
        <v>#REF!</v>
      </c>
      <c r="E199" s="89">
        <v>3050</v>
      </c>
      <c r="F199" s="67" t="e">
        <f t="shared" si="35"/>
        <v>#REF!</v>
      </c>
      <c r="G199" s="89">
        <v>2200</v>
      </c>
      <c r="H199" s="67" t="e">
        <f t="shared" si="36"/>
        <v>#REF!</v>
      </c>
      <c r="I199" s="67">
        <f t="shared" si="37"/>
        <v>5250</v>
      </c>
      <c r="J199" s="75" t="e">
        <f t="shared" si="42"/>
        <v>#REF!</v>
      </c>
    </row>
    <row r="200" spans="1:10" s="1" customFormat="1" hidden="1">
      <c r="A200" s="105"/>
      <c r="B200" s="42" t="s">
        <v>132</v>
      </c>
      <c r="C200" s="43" t="s">
        <v>7</v>
      </c>
      <c r="D200" s="43">
        <v>0</v>
      </c>
      <c r="E200" s="89">
        <v>2450</v>
      </c>
      <c r="F200" s="67">
        <f t="shared" si="35"/>
        <v>0</v>
      </c>
      <c r="G200" s="89">
        <v>1850</v>
      </c>
      <c r="H200" s="67">
        <f t="shared" si="36"/>
        <v>0</v>
      </c>
      <c r="I200" s="67">
        <f t="shared" si="37"/>
        <v>4300</v>
      </c>
      <c r="J200" s="75">
        <f t="shared" si="42"/>
        <v>0</v>
      </c>
    </row>
    <row r="201" spans="1:10" s="1" customFormat="1" hidden="1">
      <c r="A201" s="105"/>
      <c r="B201" s="42" t="s">
        <v>384</v>
      </c>
      <c r="C201" s="43" t="s">
        <v>7</v>
      </c>
      <c r="D201" s="43">
        <v>0</v>
      </c>
      <c r="E201" s="89">
        <v>2000</v>
      </c>
      <c r="F201" s="67">
        <f t="shared" si="35"/>
        <v>0</v>
      </c>
      <c r="G201" s="89">
        <v>1600</v>
      </c>
      <c r="H201" s="67">
        <f t="shared" si="36"/>
        <v>0</v>
      </c>
      <c r="I201" s="67">
        <f t="shared" si="37"/>
        <v>3600</v>
      </c>
      <c r="J201" s="75">
        <f t="shared" si="42"/>
        <v>0</v>
      </c>
    </row>
    <row r="202" spans="1:10" s="1" customFormat="1" hidden="1">
      <c r="A202" s="105"/>
      <c r="B202" s="42" t="s">
        <v>131</v>
      </c>
      <c r="C202" s="43" t="s">
        <v>7</v>
      </c>
      <c r="D202" s="43" t="e">
        <f>#REF!</f>
        <v>#REF!</v>
      </c>
      <c r="E202" s="89">
        <v>1500</v>
      </c>
      <c r="F202" s="67" t="e">
        <f t="shared" si="35"/>
        <v>#REF!</v>
      </c>
      <c r="G202" s="89">
        <v>1380</v>
      </c>
      <c r="H202" s="67" t="e">
        <f t="shared" si="36"/>
        <v>#REF!</v>
      </c>
      <c r="I202" s="67">
        <f t="shared" si="37"/>
        <v>2880</v>
      </c>
      <c r="J202" s="75" t="e">
        <f t="shared" si="42"/>
        <v>#REF!</v>
      </c>
    </row>
    <row r="203" spans="1:10" s="1" customFormat="1" hidden="1">
      <c r="A203" s="106"/>
      <c r="B203" s="42" t="s">
        <v>130</v>
      </c>
      <c r="C203" s="43" t="s">
        <v>7</v>
      </c>
      <c r="D203" s="43">
        <v>0</v>
      </c>
      <c r="E203" s="89">
        <v>1400</v>
      </c>
      <c r="F203" s="67">
        <f t="shared" si="35"/>
        <v>0</v>
      </c>
      <c r="G203" s="89">
        <v>1200</v>
      </c>
      <c r="H203" s="67">
        <f t="shared" si="36"/>
        <v>0</v>
      </c>
      <c r="I203" s="67">
        <f t="shared" si="37"/>
        <v>2600</v>
      </c>
      <c r="J203" s="75">
        <f t="shared" si="42"/>
        <v>0</v>
      </c>
    </row>
    <row r="204" spans="1:10" s="1" customFormat="1" hidden="1">
      <c r="A204" s="105"/>
      <c r="B204" s="287" t="s">
        <v>129</v>
      </c>
      <c r="C204" s="288" t="s">
        <v>7</v>
      </c>
      <c r="D204" s="288" t="e">
        <f>#REF!</f>
        <v>#REF!</v>
      </c>
      <c r="E204" s="289">
        <v>1200</v>
      </c>
      <c r="F204" s="290" t="e">
        <f t="shared" si="35"/>
        <v>#REF!</v>
      </c>
      <c r="G204" s="289">
        <v>1050</v>
      </c>
      <c r="H204" s="290" t="e">
        <f t="shared" si="36"/>
        <v>#REF!</v>
      </c>
      <c r="I204" s="290">
        <f t="shared" si="37"/>
        <v>2250</v>
      </c>
      <c r="J204" s="291" t="e">
        <f t="shared" si="42"/>
        <v>#REF!</v>
      </c>
    </row>
    <row r="205" spans="1:10" s="1" customFormat="1" hidden="1">
      <c r="A205" s="105"/>
      <c r="B205" s="42" t="s">
        <v>388</v>
      </c>
      <c r="C205" s="43" t="s">
        <v>7</v>
      </c>
      <c r="D205" s="43" t="e">
        <f>#REF!</f>
        <v>#REF!</v>
      </c>
      <c r="E205" s="89">
        <v>1000</v>
      </c>
      <c r="F205" s="67" t="e">
        <f t="shared" si="35"/>
        <v>#REF!</v>
      </c>
      <c r="G205" s="89">
        <v>900</v>
      </c>
      <c r="H205" s="67" t="e">
        <f t="shared" si="36"/>
        <v>#REF!</v>
      </c>
      <c r="I205" s="67">
        <f t="shared" si="37"/>
        <v>1900</v>
      </c>
      <c r="J205" s="75" t="e">
        <f t="shared" si="42"/>
        <v>#REF!</v>
      </c>
    </row>
    <row r="206" spans="1:10" s="1" customFormat="1" hidden="1">
      <c r="A206" s="106"/>
      <c r="B206" s="42" t="s">
        <v>389</v>
      </c>
      <c r="C206" s="43" t="s">
        <v>7</v>
      </c>
      <c r="D206" s="43" t="e">
        <f>#REF!</f>
        <v>#REF!</v>
      </c>
      <c r="E206" s="89">
        <v>1000</v>
      </c>
      <c r="F206" s="67" t="e">
        <f t="shared" si="35"/>
        <v>#REF!</v>
      </c>
      <c r="G206" s="89">
        <v>900</v>
      </c>
      <c r="H206" s="67" t="e">
        <f t="shared" si="36"/>
        <v>#REF!</v>
      </c>
      <c r="I206" s="67">
        <f t="shared" si="37"/>
        <v>1900</v>
      </c>
      <c r="J206" s="75" t="e">
        <f t="shared" si="42"/>
        <v>#REF!</v>
      </c>
    </row>
    <row r="207" spans="1:10" ht="182.25" hidden="1" customHeight="1">
      <c r="A207" s="104">
        <f>A193+1</f>
        <v>6</v>
      </c>
      <c r="B207" s="61" t="s">
        <v>134</v>
      </c>
      <c r="C207" s="5"/>
      <c r="D207" s="32"/>
      <c r="H207" s="91"/>
      <c r="J207" s="72"/>
    </row>
    <row r="208" spans="1:10" s="1" customFormat="1" hidden="1">
      <c r="A208" s="105"/>
      <c r="B208" s="252" t="s">
        <v>390</v>
      </c>
      <c r="C208" s="43" t="s">
        <v>7</v>
      </c>
      <c r="D208" s="43" t="e">
        <f>#REF!</f>
        <v>#REF!</v>
      </c>
      <c r="E208" s="89"/>
      <c r="F208" s="67" t="e">
        <f t="shared" ref="F208:F218" si="43">D208*E208</f>
        <v>#REF!</v>
      </c>
      <c r="G208" s="89"/>
      <c r="H208" s="67" t="e">
        <f t="shared" ref="H208:H218" si="44">G208*D208</f>
        <v>#REF!</v>
      </c>
      <c r="I208" s="67">
        <f t="shared" ref="I208:I218" si="45">E208+G208</f>
        <v>0</v>
      </c>
      <c r="J208" s="75" t="e">
        <f t="shared" ref="J208:J219" si="46">D208*I208</f>
        <v>#REF!</v>
      </c>
    </row>
    <row r="209" spans="1:10" s="1" customFormat="1" hidden="1">
      <c r="A209" s="105"/>
      <c r="B209" s="252" t="s">
        <v>391</v>
      </c>
      <c r="C209" s="43" t="s">
        <v>7</v>
      </c>
      <c r="D209" s="43" t="e">
        <f>#REF!</f>
        <v>#REF!</v>
      </c>
      <c r="E209" s="89"/>
      <c r="F209" s="67" t="e">
        <f t="shared" si="43"/>
        <v>#REF!</v>
      </c>
      <c r="G209" s="89"/>
      <c r="H209" s="67" t="e">
        <f t="shared" si="44"/>
        <v>#REF!</v>
      </c>
      <c r="I209" s="67">
        <f t="shared" si="45"/>
        <v>0</v>
      </c>
      <c r="J209" s="75" t="e">
        <f t="shared" si="46"/>
        <v>#REF!</v>
      </c>
    </row>
    <row r="210" spans="1:10" s="1" customFormat="1" hidden="1">
      <c r="A210" s="105"/>
      <c r="B210" s="252" t="s">
        <v>392</v>
      </c>
      <c r="C210" s="43" t="s">
        <v>7</v>
      </c>
      <c r="D210" s="43" t="e">
        <f>#REF!</f>
        <v>#REF!</v>
      </c>
      <c r="E210" s="89"/>
      <c r="F210" s="67" t="e">
        <f t="shared" si="43"/>
        <v>#REF!</v>
      </c>
      <c r="G210" s="89"/>
      <c r="H210" s="67" t="e">
        <f t="shared" si="44"/>
        <v>#REF!</v>
      </c>
      <c r="I210" s="67">
        <f t="shared" si="45"/>
        <v>0</v>
      </c>
      <c r="J210" s="75" t="e">
        <f t="shared" si="46"/>
        <v>#REF!</v>
      </c>
    </row>
    <row r="211" spans="1:10" s="1" customFormat="1" hidden="1">
      <c r="A211" s="105"/>
      <c r="B211" s="252" t="s">
        <v>393</v>
      </c>
      <c r="C211" s="43" t="s">
        <v>7</v>
      </c>
      <c r="D211" s="43" t="e">
        <f>#REF!</f>
        <v>#REF!</v>
      </c>
      <c r="E211" s="89"/>
      <c r="F211" s="67" t="e">
        <f t="shared" si="43"/>
        <v>#REF!</v>
      </c>
      <c r="G211" s="89"/>
      <c r="H211" s="67" t="e">
        <f t="shared" si="44"/>
        <v>#REF!</v>
      </c>
      <c r="I211" s="67">
        <f t="shared" si="45"/>
        <v>0</v>
      </c>
      <c r="J211" s="75" t="e">
        <f t="shared" si="46"/>
        <v>#REF!</v>
      </c>
    </row>
    <row r="212" spans="1:10" s="1" customFormat="1" hidden="1">
      <c r="A212" s="105"/>
      <c r="B212" s="252" t="s">
        <v>394</v>
      </c>
      <c r="C212" s="43" t="s">
        <v>7</v>
      </c>
      <c r="D212" s="43" t="e">
        <f>#REF!</f>
        <v>#REF!</v>
      </c>
      <c r="E212" s="89"/>
      <c r="F212" s="67" t="e">
        <f t="shared" si="43"/>
        <v>#REF!</v>
      </c>
      <c r="G212" s="89"/>
      <c r="H212" s="67" t="e">
        <f t="shared" si="44"/>
        <v>#REF!</v>
      </c>
      <c r="I212" s="67">
        <f t="shared" si="45"/>
        <v>0</v>
      </c>
      <c r="J212" s="75" t="e">
        <f t="shared" si="46"/>
        <v>#REF!</v>
      </c>
    </row>
    <row r="213" spans="1:10" s="1" customFormat="1" hidden="1">
      <c r="A213" s="105"/>
      <c r="B213" s="252" t="s">
        <v>395</v>
      </c>
      <c r="C213" s="43" t="s">
        <v>7</v>
      </c>
      <c r="D213" s="43" t="e">
        <f>#REF!</f>
        <v>#REF!</v>
      </c>
      <c r="E213" s="89"/>
      <c r="F213" s="67" t="e">
        <f t="shared" si="43"/>
        <v>#REF!</v>
      </c>
      <c r="G213" s="89"/>
      <c r="H213" s="67" t="e">
        <f t="shared" si="44"/>
        <v>#REF!</v>
      </c>
      <c r="I213" s="67">
        <f t="shared" si="45"/>
        <v>0</v>
      </c>
      <c r="J213" s="75" t="e">
        <f t="shared" si="46"/>
        <v>#REF!</v>
      </c>
    </row>
    <row r="214" spans="1:10" s="1" customFormat="1" hidden="1">
      <c r="A214" s="105"/>
      <c r="B214" s="252" t="s">
        <v>396</v>
      </c>
      <c r="C214" s="43" t="s">
        <v>7</v>
      </c>
      <c r="D214" s="43" t="e">
        <f>#REF!</f>
        <v>#REF!</v>
      </c>
      <c r="E214" s="89"/>
      <c r="F214" s="67" t="e">
        <f t="shared" si="43"/>
        <v>#REF!</v>
      </c>
      <c r="G214" s="89"/>
      <c r="H214" s="67" t="e">
        <f t="shared" si="44"/>
        <v>#REF!</v>
      </c>
      <c r="I214" s="67">
        <f t="shared" si="45"/>
        <v>0</v>
      </c>
      <c r="J214" s="75" t="e">
        <f t="shared" si="46"/>
        <v>#REF!</v>
      </c>
    </row>
    <row r="215" spans="1:10" s="1" customFormat="1" hidden="1">
      <c r="A215" s="105"/>
      <c r="B215" s="252" t="s">
        <v>397</v>
      </c>
      <c r="C215" s="43" t="s">
        <v>7</v>
      </c>
      <c r="D215" s="43" t="e">
        <f>#REF!</f>
        <v>#REF!</v>
      </c>
      <c r="E215" s="89"/>
      <c r="F215" s="67" t="e">
        <f t="shared" si="43"/>
        <v>#REF!</v>
      </c>
      <c r="G215" s="89"/>
      <c r="H215" s="67" t="e">
        <f t="shared" si="44"/>
        <v>#REF!</v>
      </c>
      <c r="I215" s="67">
        <f t="shared" si="45"/>
        <v>0</v>
      </c>
      <c r="J215" s="75" t="e">
        <f t="shared" si="46"/>
        <v>#REF!</v>
      </c>
    </row>
    <row r="216" spans="1:10" s="1" customFormat="1" hidden="1">
      <c r="A216" s="105"/>
      <c r="B216" s="252" t="s">
        <v>398</v>
      </c>
      <c r="C216" s="43" t="s">
        <v>7</v>
      </c>
      <c r="D216" s="43" t="e">
        <f>#REF!</f>
        <v>#REF!</v>
      </c>
      <c r="E216" s="89"/>
      <c r="F216" s="67" t="e">
        <f t="shared" si="43"/>
        <v>#REF!</v>
      </c>
      <c r="G216" s="89"/>
      <c r="H216" s="67" t="e">
        <f t="shared" si="44"/>
        <v>#REF!</v>
      </c>
      <c r="I216" s="67">
        <f t="shared" si="45"/>
        <v>0</v>
      </c>
      <c r="J216" s="75" t="e">
        <f t="shared" si="46"/>
        <v>#REF!</v>
      </c>
    </row>
    <row r="217" spans="1:10" s="1" customFormat="1" hidden="1">
      <c r="A217" s="105"/>
      <c r="B217" s="252" t="s">
        <v>399</v>
      </c>
      <c r="C217" s="43" t="s">
        <v>7</v>
      </c>
      <c r="D217" s="43" t="e">
        <f>#REF!</f>
        <v>#REF!</v>
      </c>
      <c r="E217" s="89"/>
      <c r="F217" s="67" t="e">
        <f t="shared" si="43"/>
        <v>#REF!</v>
      </c>
      <c r="G217" s="89"/>
      <c r="H217" s="67" t="e">
        <f t="shared" si="44"/>
        <v>#REF!</v>
      </c>
      <c r="I217" s="67">
        <f t="shared" si="45"/>
        <v>0</v>
      </c>
      <c r="J217" s="75" t="e">
        <f t="shared" si="46"/>
        <v>#REF!</v>
      </c>
    </row>
    <row r="218" spans="1:10" s="1" customFormat="1" hidden="1">
      <c r="A218" s="105"/>
      <c r="B218" s="252" t="s">
        <v>400</v>
      </c>
      <c r="C218" s="43" t="s">
        <v>7</v>
      </c>
      <c r="D218" s="43" t="e">
        <f>#REF!</f>
        <v>#REF!</v>
      </c>
      <c r="E218" s="89"/>
      <c r="F218" s="67" t="e">
        <f t="shared" si="43"/>
        <v>#REF!</v>
      </c>
      <c r="G218" s="89"/>
      <c r="H218" s="67" t="e">
        <f t="shared" si="44"/>
        <v>#REF!</v>
      </c>
      <c r="I218" s="67">
        <f t="shared" si="45"/>
        <v>0</v>
      </c>
      <c r="J218" s="75" t="e">
        <f t="shared" si="46"/>
        <v>#REF!</v>
      </c>
    </row>
    <row r="219" spans="1:10" s="1" customFormat="1" hidden="1">
      <c r="A219" s="105"/>
      <c r="B219" s="254" t="s">
        <v>401</v>
      </c>
      <c r="C219" s="255" t="s">
        <v>7</v>
      </c>
      <c r="D219" s="255" t="e">
        <f>#REF!</f>
        <v>#REF!</v>
      </c>
      <c r="E219" s="256"/>
      <c r="F219" s="257" t="e">
        <f t="shared" si="35"/>
        <v>#REF!</v>
      </c>
      <c r="G219" s="256"/>
      <c r="H219" s="257" t="e">
        <f t="shared" si="36"/>
        <v>#REF!</v>
      </c>
      <c r="I219" s="257">
        <f t="shared" si="37"/>
        <v>0</v>
      </c>
      <c r="J219" s="78" t="e">
        <f t="shared" si="46"/>
        <v>#REF!</v>
      </c>
    </row>
    <row r="220" spans="1:10" ht="47.25" customHeight="1">
      <c r="A220" s="71">
        <f>A179+1</f>
        <v>5</v>
      </c>
      <c r="B220" s="44" t="s">
        <v>92</v>
      </c>
      <c r="C220" s="16"/>
      <c r="D220" s="30"/>
      <c r="E220" s="11"/>
      <c r="F220" s="11"/>
      <c r="G220" s="11"/>
      <c r="H220" s="11"/>
      <c r="I220" s="11"/>
      <c r="J220" s="72"/>
    </row>
    <row r="221" spans="1:10" hidden="1">
      <c r="A221" s="77"/>
      <c r="B221" s="252" t="s">
        <v>80</v>
      </c>
      <c r="C221" s="13" t="s">
        <v>7</v>
      </c>
      <c r="D221" s="31" t="e">
        <f>#REF!</f>
        <v>#REF!</v>
      </c>
      <c r="E221" s="89">
        <v>3500</v>
      </c>
      <c r="F221" s="67" t="e">
        <f t="shared" ref="F221:F225" si="47">D221*E221</f>
        <v>#REF!</v>
      </c>
      <c r="G221" s="33">
        <v>1000</v>
      </c>
      <c r="H221" s="67" t="e">
        <f t="shared" ref="H221:H225" si="48">G221*D221</f>
        <v>#REF!</v>
      </c>
      <c r="I221" s="67">
        <f t="shared" ref="I221:I225" si="49">E221+G221</f>
        <v>4500</v>
      </c>
      <c r="J221" s="75" t="e">
        <f t="shared" ref="J221:J233" si="50">D221*I221</f>
        <v>#REF!</v>
      </c>
    </row>
    <row r="222" spans="1:10" hidden="1">
      <c r="A222" s="77"/>
      <c r="B222" s="252" t="s">
        <v>81</v>
      </c>
      <c r="C222" s="13" t="s">
        <v>7</v>
      </c>
      <c r="D222" s="31" t="e">
        <f>#REF!</f>
        <v>#REF!</v>
      </c>
      <c r="E222" s="89">
        <v>3000</v>
      </c>
      <c r="F222" s="67" t="e">
        <f t="shared" si="47"/>
        <v>#REF!</v>
      </c>
      <c r="G222" s="33">
        <v>900</v>
      </c>
      <c r="H222" s="67" t="e">
        <f t="shared" si="48"/>
        <v>#REF!</v>
      </c>
      <c r="I222" s="67">
        <f t="shared" si="49"/>
        <v>3900</v>
      </c>
      <c r="J222" s="75" t="e">
        <f t="shared" si="50"/>
        <v>#REF!</v>
      </c>
    </row>
    <row r="223" spans="1:10" hidden="1">
      <c r="A223" s="77"/>
      <c r="B223" s="252" t="s">
        <v>230</v>
      </c>
      <c r="C223" s="13" t="s">
        <v>7</v>
      </c>
      <c r="D223" s="31" t="e">
        <f>#REF!</f>
        <v>#REF!</v>
      </c>
      <c r="E223" s="89">
        <v>2500</v>
      </c>
      <c r="F223" s="67" t="e">
        <f t="shared" si="47"/>
        <v>#REF!</v>
      </c>
      <c r="G223" s="33">
        <v>850</v>
      </c>
      <c r="H223" s="67" t="e">
        <f t="shared" si="48"/>
        <v>#REF!</v>
      </c>
      <c r="I223" s="67">
        <f t="shared" si="49"/>
        <v>3350</v>
      </c>
      <c r="J223" s="75" t="e">
        <f t="shared" si="50"/>
        <v>#REF!</v>
      </c>
    </row>
    <row r="224" spans="1:10" hidden="1">
      <c r="A224" s="77"/>
      <c r="B224" s="252" t="s">
        <v>82</v>
      </c>
      <c r="C224" s="13" t="s">
        <v>7</v>
      </c>
      <c r="D224" s="31" t="e">
        <f>#REF!</f>
        <v>#REF!</v>
      </c>
      <c r="E224" s="89">
        <v>2200</v>
      </c>
      <c r="F224" s="67" t="e">
        <f t="shared" si="47"/>
        <v>#REF!</v>
      </c>
      <c r="G224" s="33">
        <v>800</v>
      </c>
      <c r="H224" s="67" t="e">
        <f t="shared" si="48"/>
        <v>#REF!</v>
      </c>
      <c r="I224" s="67">
        <f t="shared" si="49"/>
        <v>3000</v>
      </c>
      <c r="J224" s="75" t="e">
        <f t="shared" si="50"/>
        <v>#REF!</v>
      </c>
    </row>
    <row r="225" spans="1:10" hidden="1">
      <c r="A225" s="77"/>
      <c r="B225" s="252" t="s">
        <v>83</v>
      </c>
      <c r="C225" s="13" t="s">
        <v>7</v>
      </c>
      <c r="D225" s="31" t="e">
        <f>#REF!</f>
        <v>#REF!</v>
      </c>
      <c r="E225" s="89">
        <v>1700</v>
      </c>
      <c r="F225" s="67" t="e">
        <f t="shared" si="47"/>
        <v>#REF!</v>
      </c>
      <c r="G225" s="33">
        <v>750</v>
      </c>
      <c r="H225" s="67" t="e">
        <f t="shared" si="48"/>
        <v>#REF!</v>
      </c>
      <c r="I225" s="67">
        <f t="shared" si="49"/>
        <v>2450</v>
      </c>
      <c r="J225" s="75" t="e">
        <f t="shared" si="50"/>
        <v>#REF!</v>
      </c>
    </row>
    <row r="226" spans="1:10" hidden="1">
      <c r="A226" s="77"/>
      <c r="B226" s="252" t="s">
        <v>84</v>
      </c>
      <c r="C226" s="13" t="s">
        <v>7</v>
      </c>
      <c r="D226" s="31" t="e">
        <f>#REF!</f>
        <v>#REF!</v>
      </c>
      <c r="E226" s="89">
        <v>1350</v>
      </c>
      <c r="F226" s="67" t="e">
        <f t="shared" si="35"/>
        <v>#REF!</v>
      </c>
      <c r="G226" s="33">
        <v>650</v>
      </c>
      <c r="H226" s="67" t="e">
        <f t="shared" si="36"/>
        <v>#REF!</v>
      </c>
      <c r="I226" s="67">
        <f t="shared" si="37"/>
        <v>2000</v>
      </c>
      <c r="J226" s="75" t="e">
        <f t="shared" si="50"/>
        <v>#REF!</v>
      </c>
    </row>
    <row r="227" spans="1:10" hidden="1">
      <c r="A227" s="77"/>
      <c r="B227" s="252" t="s">
        <v>85</v>
      </c>
      <c r="C227" s="13" t="s">
        <v>7</v>
      </c>
      <c r="D227" s="31" t="e">
        <f>#REF!</f>
        <v>#REF!</v>
      </c>
      <c r="E227" s="89">
        <v>1000</v>
      </c>
      <c r="F227" s="67" t="e">
        <f t="shared" si="35"/>
        <v>#REF!</v>
      </c>
      <c r="G227" s="33">
        <v>650</v>
      </c>
      <c r="H227" s="67" t="e">
        <f t="shared" si="36"/>
        <v>#REF!</v>
      </c>
      <c r="I227" s="67">
        <f t="shared" si="37"/>
        <v>1650</v>
      </c>
      <c r="J227" s="75" t="e">
        <f t="shared" si="50"/>
        <v>#REF!</v>
      </c>
    </row>
    <row r="228" spans="1:10" hidden="1">
      <c r="A228" s="77"/>
      <c r="B228" s="252" t="s">
        <v>86</v>
      </c>
      <c r="C228" s="13" t="s">
        <v>7</v>
      </c>
      <c r="D228" s="31" t="e">
        <f>#REF!</f>
        <v>#REF!</v>
      </c>
      <c r="E228" s="89">
        <v>880</v>
      </c>
      <c r="F228" s="67" t="e">
        <f t="shared" si="35"/>
        <v>#REF!</v>
      </c>
      <c r="G228" s="33">
        <v>500</v>
      </c>
      <c r="H228" s="67" t="e">
        <f t="shared" si="36"/>
        <v>#REF!</v>
      </c>
      <c r="I228" s="67">
        <f t="shared" si="37"/>
        <v>1380</v>
      </c>
      <c r="J228" s="75" t="e">
        <f t="shared" si="50"/>
        <v>#REF!</v>
      </c>
    </row>
    <row r="229" spans="1:10" hidden="1">
      <c r="A229" s="77"/>
      <c r="B229" s="252" t="s">
        <v>87</v>
      </c>
      <c r="C229" s="13" t="s">
        <v>7</v>
      </c>
      <c r="D229" s="31" t="e">
        <f>#REF!</f>
        <v>#REF!</v>
      </c>
      <c r="E229" s="89">
        <v>785</v>
      </c>
      <c r="F229" s="67" t="e">
        <f t="shared" si="35"/>
        <v>#REF!</v>
      </c>
      <c r="G229" s="33">
        <v>400</v>
      </c>
      <c r="H229" s="67" t="e">
        <f t="shared" si="36"/>
        <v>#REF!</v>
      </c>
      <c r="I229" s="67">
        <f t="shared" si="37"/>
        <v>1185</v>
      </c>
      <c r="J229" s="75" t="e">
        <f t="shared" si="50"/>
        <v>#REF!</v>
      </c>
    </row>
    <row r="230" spans="1:10">
      <c r="A230" s="292"/>
      <c r="B230" s="293" t="s">
        <v>90</v>
      </c>
      <c r="C230" s="13" t="s">
        <v>7</v>
      </c>
      <c r="D230" s="31">
        <v>1</v>
      </c>
      <c r="E230" s="89">
        <v>650</v>
      </c>
      <c r="F230" s="67">
        <f t="shared" si="35"/>
        <v>650</v>
      </c>
      <c r="G230" s="33">
        <v>1400</v>
      </c>
      <c r="H230" s="67">
        <f t="shared" si="36"/>
        <v>1400</v>
      </c>
      <c r="I230" s="67">
        <f t="shared" si="37"/>
        <v>2050</v>
      </c>
      <c r="J230" s="75">
        <f t="shared" si="50"/>
        <v>2050</v>
      </c>
    </row>
    <row r="231" spans="1:10">
      <c r="A231" s="292"/>
      <c r="B231" s="293" t="s">
        <v>88</v>
      </c>
      <c r="C231" s="13" t="s">
        <v>7</v>
      </c>
      <c r="D231" s="31">
        <v>1</v>
      </c>
      <c r="E231" s="89">
        <v>550</v>
      </c>
      <c r="F231" s="67">
        <f t="shared" si="35"/>
        <v>550</v>
      </c>
      <c r="G231" s="33">
        <v>1200</v>
      </c>
      <c r="H231" s="67">
        <f t="shared" si="36"/>
        <v>1200</v>
      </c>
      <c r="I231" s="67">
        <f t="shared" si="37"/>
        <v>1750</v>
      </c>
      <c r="J231" s="75">
        <f t="shared" si="50"/>
        <v>1750</v>
      </c>
    </row>
    <row r="232" spans="1:10">
      <c r="A232" s="292"/>
      <c r="B232" s="293" t="s">
        <v>312</v>
      </c>
      <c r="C232" s="13" t="s">
        <v>7</v>
      </c>
      <c r="D232" s="31">
        <v>1</v>
      </c>
      <c r="E232" s="89">
        <v>480</v>
      </c>
      <c r="F232" s="67">
        <f t="shared" si="35"/>
        <v>480</v>
      </c>
      <c r="G232" s="33">
        <v>1000</v>
      </c>
      <c r="H232" s="67">
        <f t="shared" si="36"/>
        <v>1000</v>
      </c>
      <c r="I232" s="67">
        <f t="shared" si="37"/>
        <v>1480</v>
      </c>
      <c r="J232" s="75">
        <f t="shared" si="50"/>
        <v>1480</v>
      </c>
    </row>
    <row r="233" spans="1:10" hidden="1">
      <c r="A233" s="77"/>
      <c r="B233" s="253" t="s">
        <v>313</v>
      </c>
      <c r="C233" s="265" t="s">
        <v>7</v>
      </c>
      <c r="D233" s="266" t="e">
        <f>#REF!</f>
        <v>#REF!</v>
      </c>
      <c r="E233" s="267">
        <v>400</v>
      </c>
      <c r="F233" s="268" t="e">
        <f t="shared" si="35"/>
        <v>#REF!</v>
      </c>
      <c r="G233" s="269">
        <v>400</v>
      </c>
      <c r="H233" s="268" t="e">
        <f t="shared" si="36"/>
        <v>#REF!</v>
      </c>
      <c r="I233" s="268">
        <f t="shared" si="37"/>
        <v>800</v>
      </c>
      <c r="J233" s="270" t="e">
        <f t="shared" si="50"/>
        <v>#REF!</v>
      </c>
    </row>
    <row r="234" spans="1:10" ht="48.75" customHeight="1">
      <c r="A234" s="71">
        <f>A220+1</f>
        <v>6</v>
      </c>
      <c r="B234" s="258" t="s">
        <v>139</v>
      </c>
      <c r="C234" s="38"/>
      <c r="D234" s="259"/>
      <c r="E234" s="40"/>
      <c r="F234" s="40"/>
      <c r="G234" s="40"/>
      <c r="H234" s="40"/>
      <c r="I234" s="40"/>
      <c r="J234" s="102"/>
    </row>
    <row r="235" spans="1:10" hidden="1">
      <c r="A235" s="77"/>
      <c r="B235" s="44" t="s">
        <v>232</v>
      </c>
      <c r="C235" s="13" t="s">
        <v>7</v>
      </c>
      <c r="D235" s="31">
        <v>0</v>
      </c>
      <c r="E235" s="89">
        <v>6500</v>
      </c>
      <c r="F235" s="67">
        <f t="shared" ref="F235:F237" si="51">D235*E235</f>
        <v>0</v>
      </c>
      <c r="G235" s="89">
        <v>1200</v>
      </c>
      <c r="H235" s="67">
        <f t="shared" ref="H235:H237" si="52">G235*D235</f>
        <v>0</v>
      </c>
      <c r="I235" s="67">
        <f t="shared" ref="I235:I237" si="53">E235+G235</f>
        <v>7700</v>
      </c>
      <c r="J235" s="75">
        <f t="shared" ref="J235:J245" si="54">D235*I235</f>
        <v>0</v>
      </c>
    </row>
    <row r="236" spans="1:10" hidden="1">
      <c r="A236" s="77"/>
      <c r="B236" s="44" t="s">
        <v>138</v>
      </c>
      <c r="C236" s="13" t="s">
        <v>7</v>
      </c>
      <c r="D236" s="31">
        <v>0</v>
      </c>
      <c r="E236" s="89">
        <v>5500</v>
      </c>
      <c r="F236" s="67">
        <f t="shared" si="51"/>
        <v>0</v>
      </c>
      <c r="G236" s="89">
        <v>1200</v>
      </c>
      <c r="H236" s="67">
        <f t="shared" si="52"/>
        <v>0</v>
      </c>
      <c r="I236" s="67">
        <f t="shared" si="53"/>
        <v>6700</v>
      </c>
      <c r="J236" s="75">
        <f t="shared" si="54"/>
        <v>0</v>
      </c>
    </row>
    <row r="237" spans="1:10" hidden="1">
      <c r="A237" s="77"/>
      <c r="B237" s="44" t="s">
        <v>137</v>
      </c>
      <c r="C237" s="13" t="s">
        <v>7</v>
      </c>
      <c r="D237" s="31">
        <v>0</v>
      </c>
      <c r="E237" s="89">
        <v>4800</v>
      </c>
      <c r="F237" s="67">
        <f t="shared" si="51"/>
        <v>0</v>
      </c>
      <c r="G237" s="89">
        <v>1100</v>
      </c>
      <c r="H237" s="67">
        <f t="shared" si="52"/>
        <v>0</v>
      </c>
      <c r="I237" s="67">
        <f t="shared" si="53"/>
        <v>5900</v>
      </c>
      <c r="J237" s="75">
        <f t="shared" si="54"/>
        <v>0</v>
      </c>
    </row>
    <row r="238" spans="1:10" hidden="1">
      <c r="A238" s="77"/>
      <c r="B238" s="44" t="s">
        <v>135</v>
      </c>
      <c r="C238" s="13" t="s">
        <v>7</v>
      </c>
      <c r="D238" s="31">
        <v>0</v>
      </c>
      <c r="E238" s="89">
        <v>4400</v>
      </c>
      <c r="F238" s="67">
        <f t="shared" si="35"/>
        <v>0</v>
      </c>
      <c r="G238" s="89">
        <v>1000</v>
      </c>
      <c r="H238" s="67">
        <f t="shared" si="36"/>
        <v>0</v>
      </c>
      <c r="I238" s="67">
        <f t="shared" si="37"/>
        <v>5400</v>
      </c>
      <c r="J238" s="75">
        <f t="shared" si="54"/>
        <v>0</v>
      </c>
    </row>
    <row r="239" spans="1:10" hidden="1">
      <c r="A239" s="77"/>
      <c r="B239" s="44" t="s">
        <v>136</v>
      </c>
      <c r="C239" s="13" t="s">
        <v>7</v>
      </c>
      <c r="D239" s="31">
        <v>0</v>
      </c>
      <c r="E239" s="89">
        <v>4015.0000000000005</v>
      </c>
      <c r="F239" s="67">
        <f t="shared" si="35"/>
        <v>0</v>
      </c>
      <c r="G239" s="89">
        <v>850</v>
      </c>
      <c r="H239" s="67">
        <f t="shared" si="36"/>
        <v>0</v>
      </c>
      <c r="I239" s="67">
        <f t="shared" si="37"/>
        <v>4865</v>
      </c>
      <c r="J239" s="75">
        <f t="shared" si="54"/>
        <v>0</v>
      </c>
    </row>
    <row r="240" spans="1:10" hidden="1">
      <c r="A240" s="77"/>
      <c r="B240" s="44" t="s">
        <v>71</v>
      </c>
      <c r="C240" s="13" t="s">
        <v>7</v>
      </c>
      <c r="D240" s="31">
        <v>0</v>
      </c>
      <c r="E240" s="89">
        <v>3410.0000000000005</v>
      </c>
      <c r="F240" s="67">
        <f t="shared" ref="F240:F245" si="55">D240*E240</f>
        <v>0</v>
      </c>
      <c r="G240" s="89">
        <v>850</v>
      </c>
      <c r="H240" s="67">
        <f t="shared" ref="H240:H245" si="56">G240*D240</f>
        <v>0</v>
      </c>
      <c r="I240" s="67">
        <f t="shared" ref="I240:I245" si="57">E240+G240</f>
        <v>4260</v>
      </c>
      <c r="J240" s="75">
        <f t="shared" si="54"/>
        <v>0</v>
      </c>
    </row>
    <row r="241" spans="1:10" hidden="1">
      <c r="A241" s="77"/>
      <c r="B241" s="44" t="s">
        <v>72</v>
      </c>
      <c r="C241" s="13" t="s">
        <v>7</v>
      </c>
      <c r="D241" s="31">
        <v>0</v>
      </c>
      <c r="E241" s="89">
        <v>2695</v>
      </c>
      <c r="F241" s="67">
        <f t="shared" si="55"/>
        <v>0</v>
      </c>
      <c r="G241" s="89">
        <v>750</v>
      </c>
      <c r="H241" s="67">
        <f t="shared" si="56"/>
        <v>0</v>
      </c>
      <c r="I241" s="67">
        <f t="shared" si="57"/>
        <v>3445</v>
      </c>
      <c r="J241" s="75">
        <f t="shared" si="54"/>
        <v>0</v>
      </c>
    </row>
    <row r="242" spans="1:10">
      <c r="A242" s="77"/>
      <c r="B242" s="44" t="s">
        <v>73</v>
      </c>
      <c r="C242" s="13" t="s">
        <v>7</v>
      </c>
      <c r="D242" s="31">
        <f>D230</f>
        <v>1</v>
      </c>
      <c r="E242" s="89">
        <v>2255</v>
      </c>
      <c r="F242" s="67">
        <f t="shared" si="55"/>
        <v>2255</v>
      </c>
      <c r="G242" s="89">
        <v>2000</v>
      </c>
      <c r="H242" s="67">
        <f t="shared" si="56"/>
        <v>2000</v>
      </c>
      <c r="I242" s="67">
        <f t="shared" si="57"/>
        <v>4255</v>
      </c>
      <c r="J242" s="75">
        <f t="shared" si="54"/>
        <v>4255</v>
      </c>
    </row>
    <row r="243" spans="1:10">
      <c r="A243" s="77"/>
      <c r="B243" s="44" t="s">
        <v>74</v>
      </c>
      <c r="C243" s="13" t="s">
        <v>7</v>
      </c>
      <c r="D243" s="31">
        <f t="shared" ref="D243:D245" si="58">D231</f>
        <v>1</v>
      </c>
      <c r="E243" s="89">
        <v>1980.0000000000002</v>
      </c>
      <c r="F243" s="67">
        <f t="shared" si="55"/>
        <v>1980.0000000000002</v>
      </c>
      <c r="G243" s="89">
        <v>1700</v>
      </c>
      <c r="H243" s="67">
        <f t="shared" si="56"/>
        <v>1700</v>
      </c>
      <c r="I243" s="67">
        <f t="shared" si="57"/>
        <v>3680</v>
      </c>
      <c r="J243" s="75">
        <f t="shared" si="54"/>
        <v>3680</v>
      </c>
    </row>
    <row r="244" spans="1:10">
      <c r="A244" s="77"/>
      <c r="B244" s="44" t="s">
        <v>75</v>
      </c>
      <c r="C244" s="13" t="s">
        <v>7</v>
      </c>
      <c r="D244" s="31">
        <f t="shared" si="58"/>
        <v>1</v>
      </c>
      <c r="E244" s="89">
        <v>1815.0000000000002</v>
      </c>
      <c r="F244" s="67">
        <f t="shared" si="55"/>
        <v>1815.0000000000002</v>
      </c>
      <c r="G244" s="89">
        <v>1400</v>
      </c>
      <c r="H244" s="67">
        <f t="shared" si="56"/>
        <v>1400</v>
      </c>
      <c r="I244" s="67">
        <f t="shared" si="57"/>
        <v>3215</v>
      </c>
      <c r="J244" s="75">
        <f t="shared" si="54"/>
        <v>3215</v>
      </c>
    </row>
    <row r="245" spans="1:10" hidden="1">
      <c r="A245" s="103"/>
      <c r="B245" s="44" t="s">
        <v>76</v>
      </c>
      <c r="C245" s="13" t="s">
        <v>7</v>
      </c>
      <c r="D245" s="31" t="e">
        <f t="shared" si="58"/>
        <v>#REF!</v>
      </c>
      <c r="E245" s="89">
        <v>1750</v>
      </c>
      <c r="F245" s="67" t="e">
        <f t="shared" si="55"/>
        <v>#REF!</v>
      </c>
      <c r="G245" s="89">
        <v>350</v>
      </c>
      <c r="H245" s="67" t="e">
        <f t="shared" si="56"/>
        <v>#REF!</v>
      </c>
      <c r="I245" s="67">
        <f t="shared" si="57"/>
        <v>2100</v>
      </c>
      <c r="J245" s="75" t="e">
        <f t="shared" si="54"/>
        <v>#REF!</v>
      </c>
    </row>
    <row r="246" spans="1:10" ht="78.75" customHeight="1">
      <c r="A246" s="71">
        <f>A234+1</f>
        <v>7</v>
      </c>
      <c r="B246" s="54" t="s">
        <v>193</v>
      </c>
      <c r="C246" s="34"/>
      <c r="D246" s="59"/>
      <c r="E246" s="36"/>
      <c r="F246" s="36"/>
      <c r="G246" s="36"/>
      <c r="H246" s="36"/>
      <c r="I246" s="36"/>
      <c r="J246" s="101"/>
    </row>
    <row r="247" spans="1:10" ht="34.5" customHeight="1">
      <c r="A247" s="99"/>
      <c r="B247" s="51" t="s">
        <v>4</v>
      </c>
      <c r="C247" s="45"/>
      <c r="D247" s="7"/>
      <c r="J247" s="70"/>
    </row>
    <row r="248" spans="1:10">
      <c r="A248" s="99"/>
      <c r="B248" s="44" t="s">
        <v>3</v>
      </c>
      <c r="C248" s="38"/>
      <c r="D248" s="46"/>
      <c r="E248" s="40"/>
      <c r="F248" s="40"/>
      <c r="G248" s="40"/>
      <c r="H248" s="40"/>
      <c r="I248" s="40"/>
      <c r="J248" s="102"/>
    </row>
    <row r="249" spans="1:10" ht="29.25" customHeight="1">
      <c r="A249" s="99"/>
      <c r="B249" s="51" t="s">
        <v>192</v>
      </c>
      <c r="C249" s="21" t="s">
        <v>18</v>
      </c>
      <c r="D249" s="22">
        <v>20</v>
      </c>
      <c r="E249" s="92">
        <v>300</v>
      </c>
      <c r="F249" s="93">
        <f t="shared" ref="F249:F310" si="59">D249*E249</f>
        <v>6000</v>
      </c>
      <c r="G249" s="92">
        <v>200</v>
      </c>
      <c r="H249" s="93">
        <f t="shared" ref="H249:H314" si="60">G249*D249</f>
        <v>4000</v>
      </c>
      <c r="I249" s="93">
        <f t="shared" ref="I249:I310" si="61">E249+G249</f>
        <v>500</v>
      </c>
      <c r="J249" s="75">
        <f>D249*I249</f>
        <v>10000</v>
      </c>
    </row>
    <row r="250" spans="1:10" ht="33" customHeight="1">
      <c r="A250" s="99"/>
      <c r="B250" s="51" t="s">
        <v>191</v>
      </c>
      <c r="C250" s="21" t="s">
        <v>18</v>
      </c>
      <c r="D250" s="22">
        <v>0</v>
      </c>
      <c r="E250" s="92">
        <v>600</v>
      </c>
      <c r="F250" s="93">
        <f t="shared" si="59"/>
        <v>0</v>
      </c>
      <c r="G250" s="92">
        <v>400</v>
      </c>
      <c r="H250" s="93">
        <f t="shared" si="60"/>
        <v>0</v>
      </c>
      <c r="I250" s="93">
        <f t="shared" si="61"/>
        <v>1000</v>
      </c>
      <c r="J250" s="75">
        <f>D250*I250</f>
        <v>0</v>
      </c>
    </row>
    <row r="251" spans="1:10" ht="32.25" customHeight="1">
      <c r="A251" s="99"/>
      <c r="B251" s="51" t="s">
        <v>190</v>
      </c>
      <c r="C251" s="21" t="s">
        <v>18</v>
      </c>
      <c r="D251" s="22" t="e">
        <f>#REF!</f>
        <v>#REF!</v>
      </c>
      <c r="E251" s="92">
        <v>900</v>
      </c>
      <c r="F251" s="93" t="e">
        <f t="shared" si="59"/>
        <v>#REF!</v>
      </c>
      <c r="G251" s="92">
        <v>600</v>
      </c>
      <c r="H251" s="93" t="e">
        <f t="shared" si="60"/>
        <v>#REF!</v>
      </c>
      <c r="I251" s="93">
        <f t="shared" si="61"/>
        <v>1500</v>
      </c>
      <c r="J251" s="75" t="e">
        <f>D251*I251</f>
        <v>#REF!</v>
      </c>
    </row>
    <row r="252" spans="1:10" ht="32.25" customHeight="1">
      <c r="A252" s="100"/>
      <c r="B252" s="51" t="s">
        <v>189</v>
      </c>
      <c r="C252" s="21" t="s">
        <v>18</v>
      </c>
      <c r="D252" s="22" t="e">
        <f>#REF!</f>
        <v>#REF!</v>
      </c>
      <c r="E252" s="92">
        <v>1200</v>
      </c>
      <c r="F252" s="93" t="e">
        <f t="shared" si="59"/>
        <v>#REF!</v>
      </c>
      <c r="G252" s="92">
        <v>800</v>
      </c>
      <c r="H252" s="93" t="e">
        <f t="shared" si="60"/>
        <v>#REF!</v>
      </c>
      <c r="I252" s="93">
        <f t="shared" si="61"/>
        <v>2000</v>
      </c>
      <c r="J252" s="75" t="e">
        <f>D252*I252</f>
        <v>#REF!</v>
      </c>
    </row>
    <row r="253" spans="1:10" ht="30.75">
      <c r="A253" s="104">
        <f>A246+1</f>
        <v>8</v>
      </c>
      <c r="B253" s="54" t="s">
        <v>93</v>
      </c>
      <c r="C253" s="16"/>
      <c r="D253" s="60"/>
      <c r="E253" s="11"/>
      <c r="F253" s="11"/>
      <c r="G253" s="11"/>
      <c r="H253" s="11"/>
      <c r="I253" s="11"/>
      <c r="J253" s="72"/>
    </row>
    <row r="254" spans="1:10" ht="18">
      <c r="A254" s="100"/>
      <c r="B254" s="44" t="s">
        <v>142</v>
      </c>
      <c r="C254" s="13" t="s">
        <v>78</v>
      </c>
      <c r="D254" s="31" t="e">
        <f>1.5*(SUM(D249:D252)/2)</f>
        <v>#REF!</v>
      </c>
      <c r="E254" s="89">
        <v>363.00000000000006</v>
      </c>
      <c r="F254" s="93" t="e">
        <f t="shared" si="59"/>
        <v>#REF!</v>
      </c>
      <c r="G254" s="89">
        <v>220</v>
      </c>
      <c r="H254" s="93" t="e">
        <f t="shared" si="60"/>
        <v>#REF!</v>
      </c>
      <c r="I254" s="93">
        <f t="shared" si="61"/>
        <v>583</v>
      </c>
      <c r="J254" s="75" t="e">
        <f>D254*I254</f>
        <v>#REF!</v>
      </c>
    </row>
    <row r="255" spans="1:10" ht="167.25" customHeight="1">
      <c r="A255" s="71">
        <f>A253+1</f>
        <v>9</v>
      </c>
      <c r="B255" s="61" t="s">
        <v>277</v>
      </c>
      <c r="C255" s="16"/>
      <c r="D255" s="30"/>
      <c r="E255" s="11"/>
      <c r="F255" s="11"/>
      <c r="G255" s="11"/>
      <c r="H255" s="11"/>
      <c r="I255" s="11"/>
      <c r="J255" s="72"/>
    </row>
    <row r="256" spans="1:10" hidden="1">
      <c r="A256" s="77"/>
      <c r="B256" s="44" t="s">
        <v>27</v>
      </c>
      <c r="C256" s="13" t="s">
        <v>7</v>
      </c>
      <c r="D256" s="21" t="e">
        <f>#REF!</f>
        <v>#REF!</v>
      </c>
      <c r="E256" s="89">
        <v>16000</v>
      </c>
      <c r="F256" s="93" t="e">
        <f t="shared" ref="F256" si="62">D256*E256</f>
        <v>#REF!</v>
      </c>
      <c r="G256" s="89">
        <v>4200</v>
      </c>
      <c r="H256" s="93" t="e">
        <f t="shared" ref="H256" si="63">G256*D256</f>
        <v>#REF!</v>
      </c>
      <c r="I256" s="93">
        <f t="shared" ref="I256" si="64">E256+G256</f>
        <v>20200</v>
      </c>
      <c r="J256" s="75" t="e">
        <f t="shared" ref="J256:J265" si="65">D256*I256</f>
        <v>#REF!</v>
      </c>
    </row>
    <row r="257" spans="1:10" hidden="1">
      <c r="A257" s="77"/>
      <c r="B257" s="44" t="s">
        <v>19</v>
      </c>
      <c r="C257" s="13" t="s">
        <v>7</v>
      </c>
      <c r="D257" s="21" t="e">
        <f>#REF!</f>
        <v>#REF!</v>
      </c>
      <c r="E257" s="89">
        <v>14800</v>
      </c>
      <c r="F257" s="93" t="e">
        <f t="shared" si="59"/>
        <v>#REF!</v>
      </c>
      <c r="G257" s="89">
        <v>3800</v>
      </c>
      <c r="H257" s="93" t="e">
        <f t="shared" si="60"/>
        <v>#REF!</v>
      </c>
      <c r="I257" s="93">
        <f t="shared" si="61"/>
        <v>18600</v>
      </c>
      <c r="J257" s="75" t="e">
        <f t="shared" si="65"/>
        <v>#REF!</v>
      </c>
    </row>
    <row r="258" spans="1:10" hidden="1">
      <c r="A258" s="77"/>
      <c r="B258" s="44" t="s">
        <v>20</v>
      </c>
      <c r="C258" s="13" t="s">
        <v>7</v>
      </c>
      <c r="D258" s="21" t="e">
        <f>#REF!</f>
        <v>#REF!</v>
      </c>
      <c r="E258" s="89">
        <v>11800</v>
      </c>
      <c r="F258" s="93" t="e">
        <f t="shared" si="59"/>
        <v>#REF!</v>
      </c>
      <c r="G258" s="89">
        <v>3400</v>
      </c>
      <c r="H258" s="93" t="e">
        <f t="shared" si="60"/>
        <v>#REF!</v>
      </c>
      <c r="I258" s="93">
        <f t="shared" si="61"/>
        <v>15200</v>
      </c>
      <c r="J258" s="75" t="e">
        <f t="shared" si="65"/>
        <v>#REF!</v>
      </c>
    </row>
    <row r="259" spans="1:10" ht="14.25" customHeight="1">
      <c r="A259" s="77"/>
      <c r="B259" s="44" t="s">
        <v>29</v>
      </c>
      <c r="C259" s="13" t="s">
        <v>7</v>
      </c>
      <c r="D259" s="21">
        <v>1</v>
      </c>
      <c r="E259" s="89">
        <v>10200</v>
      </c>
      <c r="F259" s="93">
        <f t="shared" si="59"/>
        <v>10200</v>
      </c>
      <c r="G259" s="89">
        <v>3100</v>
      </c>
      <c r="H259" s="93">
        <f t="shared" si="60"/>
        <v>3100</v>
      </c>
      <c r="I259" s="93">
        <f t="shared" si="61"/>
        <v>13300</v>
      </c>
      <c r="J259" s="75">
        <f t="shared" si="65"/>
        <v>13300</v>
      </c>
    </row>
    <row r="260" spans="1:10">
      <c r="A260" s="77"/>
      <c r="B260" s="44" t="s">
        <v>128</v>
      </c>
      <c r="C260" s="13" t="s">
        <v>7</v>
      </c>
      <c r="D260" s="21">
        <v>1</v>
      </c>
      <c r="E260" s="67">
        <v>7950</v>
      </c>
      <c r="F260" s="93">
        <f t="shared" si="59"/>
        <v>7950</v>
      </c>
      <c r="G260" s="67">
        <v>2800</v>
      </c>
      <c r="H260" s="93">
        <f t="shared" si="60"/>
        <v>2800</v>
      </c>
      <c r="I260" s="93">
        <f t="shared" si="61"/>
        <v>10750</v>
      </c>
      <c r="J260" s="75">
        <f t="shared" si="65"/>
        <v>10750</v>
      </c>
    </row>
    <row r="261" spans="1:10">
      <c r="A261" s="77"/>
      <c r="B261" s="44" t="s">
        <v>32</v>
      </c>
      <c r="C261" s="13" t="s">
        <v>7</v>
      </c>
      <c r="D261" s="21">
        <v>1</v>
      </c>
      <c r="E261" s="67">
        <v>5200</v>
      </c>
      <c r="F261" s="93">
        <f t="shared" si="59"/>
        <v>5200</v>
      </c>
      <c r="G261" s="67">
        <v>2650</v>
      </c>
      <c r="H261" s="93">
        <f t="shared" si="60"/>
        <v>2650</v>
      </c>
      <c r="I261" s="93">
        <f t="shared" si="61"/>
        <v>7850</v>
      </c>
      <c r="J261" s="75">
        <f t="shared" si="65"/>
        <v>7850</v>
      </c>
    </row>
    <row r="262" spans="1:10" hidden="1">
      <c r="A262" s="77"/>
      <c r="B262" s="44" t="s">
        <v>21</v>
      </c>
      <c r="C262" s="13" t="s">
        <v>7</v>
      </c>
      <c r="D262" s="21" t="e">
        <f>#REF!</f>
        <v>#REF!</v>
      </c>
      <c r="E262" s="67">
        <v>4800</v>
      </c>
      <c r="F262" s="93" t="e">
        <f t="shared" si="59"/>
        <v>#REF!</v>
      </c>
      <c r="G262" s="67">
        <v>2200</v>
      </c>
      <c r="H262" s="93" t="e">
        <f t="shared" si="60"/>
        <v>#REF!</v>
      </c>
      <c r="I262" s="93">
        <f t="shared" si="61"/>
        <v>7000</v>
      </c>
      <c r="J262" s="75" t="e">
        <f t="shared" si="65"/>
        <v>#REF!</v>
      </c>
    </row>
    <row r="263" spans="1:10" hidden="1">
      <c r="A263" s="77"/>
      <c r="B263" s="44" t="s">
        <v>143</v>
      </c>
      <c r="C263" s="13" t="s">
        <v>7</v>
      </c>
      <c r="D263" s="21" t="e">
        <f>#REF!</f>
        <v>#REF!</v>
      </c>
      <c r="E263" s="67">
        <v>4100</v>
      </c>
      <c r="F263" s="93" t="e">
        <f t="shared" si="59"/>
        <v>#REF!</v>
      </c>
      <c r="G263" s="67">
        <v>1800</v>
      </c>
      <c r="H263" s="93" t="e">
        <f t="shared" si="60"/>
        <v>#REF!</v>
      </c>
      <c r="I263" s="93">
        <f t="shared" si="61"/>
        <v>5900</v>
      </c>
      <c r="J263" s="75" t="e">
        <f t="shared" si="65"/>
        <v>#REF!</v>
      </c>
    </row>
    <row r="264" spans="1:10" ht="16.5" hidden="1" customHeight="1">
      <c r="A264" s="77"/>
      <c r="B264" s="44" t="s">
        <v>153</v>
      </c>
      <c r="C264" s="13" t="s">
        <v>7</v>
      </c>
      <c r="D264" s="21" t="e">
        <f>#REF!</f>
        <v>#REF!</v>
      </c>
      <c r="E264" s="67">
        <v>3650</v>
      </c>
      <c r="F264" s="93" t="e">
        <f t="shared" si="59"/>
        <v>#REF!</v>
      </c>
      <c r="G264" s="67">
        <v>1400</v>
      </c>
      <c r="H264" s="93" t="e">
        <f t="shared" si="60"/>
        <v>#REF!</v>
      </c>
      <c r="I264" s="93">
        <f t="shared" si="61"/>
        <v>5050</v>
      </c>
      <c r="J264" s="75" t="e">
        <f t="shared" si="65"/>
        <v>#REF!</v>
      </c>
    </row>
    <row r="265" spans="1:10" ht="16.5" customHeight="1">
      <c r="A265" s="103"/>
      <c r="B265" s="44" t="s">
        <v>144</v>
      </c>
      <c r="C265" s="13" t="s">
        <v>7</v>
      </c>
      <c r="D265" s="21">
        <v>2</v>
      </c>
      <c r="E265" s="67">
        <v>2800</v>
      </c>
      <c r="F265" s="93">
        <f t="shared" si="59"/>
        <v>5600</v>
      </c>
      <c r="G265" s="67">
        <v>1000</v>
      </c>
      <c r="H265" s="93">
        <f t="shared" si="60"/>
        <v>2000</v>
      </c>
      <c r="I265" s="93">
        <f t="shared" si="61"/>
        <v>3800</v>
      </c>
      <c r="J265" s="75">
        <f t="shared" si="65"/>
        <v>7600</v>
      </c>
    </row>
    <row r="266" spans="1:10" ht="91.5">
      <c r="A266" s="71">
        <f>A255+1</f>
        <v>10</v>
      </c>
      <c r="B266" s="51" t="s">
        <v>374</v>
      </c>
      <c r="C266" s="16"/>
      <c r="D266" s="60"/>
      <c r="E266" s="11"/>
      <c r="F266" s="11"/>
      <c r="G266" s="11"/>
      <c r="H266" s="11"/>
      <c r="I266" s="11"/>
      <c r="J266" s="72"/>
    </row>
    <row r="267" spans="1:10">
      <c r="A267" s="77"/>
      <c r="B267" s="44" t="s">
        <v>145</v>
      </c>
      <c r="C267" s="13" t="s">
        <v>18</v>
      </c>
      <c r="D267" s="31" t="e">
        <f>#REF!</f>
        <v>#REF!</v>
      </c>
      <c r="E267" s="89">
        <v>1870</v>
      </c>
      <c r="F267" s="93" t="e">
        <f t="shared" si="59"/>
        <v>#REF!</v>
      </c>
      <c r="G267" s="89">
        <v>1870</v>
      </c>
      <c r="H267" s="93" t="e">
        <f t="shared" si="60"/>
        <v>#REF!</v>
      </c>
      <c r="I267" s="93">
        <f t="shared" si="61"/>
        <v>3740</v>
      </c>
      <c r="J267" s="75" t="e">
        <f t="shared" ref="J267:J275" si="66">D267*I267</f>
        <v>#REF!</v>
      </c>
    </row>
    <row r="268" spans="1:10">
      <c r="A268" s="77"/>
      <c r="B268" s="44" t="s">
        <v>146</v>
      </c>
      <c r="C268" s="13" t="s">
        <v>18</v>
      </c>
      <c r="D268" s="31" t="e">
        <f>#REF!</f>
        <v>#REF!</v>
      </c>
      <c r="E268" s="89">
        <v>1310</v>
      </c>
      <c r="F268" s="93" t="e">
        <f t="shared" si="59"/>
        <v>#REF!</v>
      </c>
      <c r="G268" s="89">
        <v>1310</v>
      </c>
      <c r="H268" s="93" t="e">
        <f t="shared" si="60"/>
        <v>#REF!</v>
      </c>
      <c r="I268" s="93">
        <f t="shared" si="61"/>
        <v>2620</v>
      </c>
      <c r="J268" s="75" t="e">
        <f t="shared" si="66"/>
        <v>#REF!</v>
      </c>
    </row>
    <row r="269" spans="1:10">
      <c r="A269" s="77"/>
      <c r="B269" s="44" t="s">
        <v>147</v>
      </c>
      <c r="C269" s="13" t="s">
        <v>18</v>
      </c>
      <c r="D269" s="31">
        <v>5</v>
      </c>
      <c r="E269" s="89">
        <v>1010</v>
      </c>
      <c r="F269" s="93">
        <f t="shared" si="59"/>
        <v>5050</v>
      </c>
      <c r="G269" s="89">
        <v>1010</v>
      </c>
      <c r="H269" s="93">
        <f t="shared" si="60"/>
        <v>5050</v>
      </c>
      <c r="I269" s="93">
        <f t="shared" si="61"/>
        <v>2020</v>
      </c>
      <c r="J269" s="75">
        <f t="shared" si="66"/>
        <v>10100</v>
      </c>
    </row>
    <row r="270" spans="1:10">
      <c r="A270" s="77"/>
      <c r="B270" s="44" t="s">
        <v>148</v>
      </c>
      <c r="C270" s="13" t="s">
        <v>18</v>
      </c>
      <c r="D270" s="31">
        <v>4</v>
      </c>
      <c r="E270" s="67">
        <v>750</v>
      </c>
      <c r="F270" s="93">
        <f t="shared" si="59"/>
        <v>3000</v>
      </c>
      <c r="G270" s="67">
        <v>750</v>
      </c>
      <c r="H270" s="93">
        <f t="shared" si="60"/>
        <v>3000</v>
      </c>
      <c r="I270" s="93">
        <f t="shared" si="61"/>
        <v>1500</v>
      </c>
      <c r="J270" s="75">
        <f t="shared" si="66"/>
        <v>6000</v>
      </c>
    </row>
    <row r="271" spans="1:10">
      <c r="A271" s="77"/>
      <c r="B271" s="44" t="s">
        <v>149</v>
      </c>
      <c r="C271" s="13" t="s">
        <v>18</v>
      </c>
      <c r="D271" s="31">
        <v>3</v>
      </c>
      <c r="E271" s="67">
        <v>560</v>
      </c>
      <c r="F271" s="93">
        <f t="shared" si="59"/>
        <v>1680</v>
      </c>
      <c r="G271" s="67">
        <v>560</v>
      </c>
      <c r="H271" s="93">
        <f t="shared" si="60"/>
        <v>1680</v>
      </c>
      <c r="I271" s="93">
        <f t="shared" si="61"/>
        <v>1120</v>
      </c>
      <c r="J271" s="75">
        <f t="shared" si="66"/>
        <v>3360</v>
      </c>
    </row>
    <row r="272" spans="1:10">
      <c r="A272" s="77"/>
      <c r="B272" s="44" t="s">
        <v>150</v>
      </c>
      <c r="C272" s="13" t="s">
        <v>18</v>
      </c>
      <c r="D272" s="31" t="e">
        <f>#REF!</f>
        <v>#REF!</v>
      </c>
      <c r="E272" s="67">
        <v>500</v>
      </c>
      <c r="F272" s="93" t="e">
        <f t="shared" si="59"/>
        <v>#REF!</v>
      </c>
      <c r="G272" s="67">
        <v>500</v>
      </c>
      <c r="H272" s="93" t="e">
        <f t="shared" si="60"/>
        <v>#REF!</v>
      </c>
      <c r="I272" s="93">
        <f t="shared" si="61"/>
        <v>1000</v>
      </c>
      <c r="J272" s="75" t="e">
        <f t="shared" si="66"/>
        <v>#REF!</v>
      </c>
    </row>
    <row r="273" spans="1:10">
      <c r="A273" s="77"/>
      <c r="B273" s="44" t="s">
        <v>188</v>
      </c>
      <c r="C273" s="13" t="s">
        <v>18</v>
      </c>
      <c r="D273" s="31" t="e">
        <f>#REF!</f>
        <v>#REF!</v>
      </c>
      <c r="E273" s="67">
        <v>450</v>
      </c>
      <c r="F273" s="93" t="e">
        <f t="shared" si="59"/>
        <v>#REF!</v>
      </c>
      <c r="G273" s="67">
        <v>450</v>
      </c>
      <c r="H273" s="93" t="e">
        <f t="shared" si="60"/>
        <v>#REF!</v>
      </c>
      <c r="I273" s="93">
        <f t="shared" si="61"/>
        <v>900</v>
      </c>
      <c r="J273" s="75" t="e">
        <f t="shared" si="66"/>
        <v>#REF!</v>
      </c>
    </row>
    <row r="274" spans="1:10">
      <c r="A274" s="77"/>
      <c r="B274" s="44" t="s">
        <v>165</v>
      </c>
      <c r="C274" s="13" t="s">
        <v>18</v>
      </c>
      <c r="D274" s="31" t="e">
        <f>#REF!</f>
        <v>#REF!</v>
      </c>
      <c r="E274" s="67">
        <v>340</v>
      </c>
      <c r="F274" s="93" t="e">
        <f t="shared" si="59"/>
        <v>#REF!</v>
      </c>
      <c r="G274" s="67">
        <v>340</v>
      </c>
      <c r="H274" s="93" t="e">
        <f t="shared" si="60"/>
        <v>#REF!</v>
      </c>
      <c r="I274" s="93">
        <f t="shared" si="61"/>
        <v>680</v>
      </c>
      <c r="J274" s="75" t="e">
        <f t="shared" si="66"/>
        <v>#REF!</v>
      </c>
    </row>
    <row r="275" spans="1:10">
      <c r="A275" s="103"/>
      <c r="B275" s="44" t="s">
        <v>151</v>
      </c>
      <c r="C275" s="13" t="s">
        <v>18</v>
      </c>
      <c r="D275" s="328">
        <v>1.5</v>
      </c>
      <c r="E275" s="67">
        <v>220</v>
      </c>
      <c r="F275" s="93">
        <f t="shared" si="59"/>
        <v>330</v>
      </c>
      <c r="G275" s="67">
        <v>220</v>
      </c>
      <c r="H275" s="93">
        <f t="shared" si="60"/>
        <v>330</v>
      </c>
      <c r="I275" s="93">
        <f t="shared" si="61"/>
        <v>440</v>
      </c>
      <c r="J275" s="75">
        <f t="shared" si="66"/>
        <v>660</v>
      </c>
    </row>
    <row r="276" spans="1:10" ht="61.5" customHeight="1">
      <c r="A276" s="71">
        <f>A266+1</f>
        <v>11</v>
      </c>
      <c r="B276" s="61" t="s">
        <v>375</v>
      </c>
      <c r="C276" s="16"/>
      <c r="D276" s="60"/>
      <c r="E276" s="11"/>
      <c r="F276" s="11"/>
      <c r="G276" s="11"/>
      <c r="H276" s="11"/>
      <c r="I276" s="11"/>
      <c r="J276" s="72"/>
    </row>
    <row r="277" spans="1:10">
      <c r="A277" s="99"/>
      <c r="B277" s="44" t="s">
        <v>121</v>
      </c>
      <c r="C277" s="13" t="s">
        <v>7</v>
      </c>
      <c r="D277" s="31" t="e">
        <f>#REF!</f>
        <v>#REF!</v>
      </c>
      <c r="E277" s="89">
        <v>1200</v>
      </c>
      <c r="F277" s="93" t="e">
        <f t="shared" ref="F277:F278" si="67">D277*E277</f>
        <v>#REF!</v>
      </c>
      <c r="G277" s="89">
        <v>1800</v>
      </c>
      <c r="H277" s="93" t="e">
        <f t="shared" ref="H277:H278" si="68">G277*D277</f>
        <v>#REF!</v>
      </c>
      <c r="I277" s="93">
        <f t="shared" ref="I277:I278" si="69">E277+G277</f>
        <v>3000</v>
      </c>
      <c r="J277" s="75" t="e">
        <f t="shared" ref="J277:J286" si="70">D277*I277</f>
        <v>#REF!</v>
      </c>
    </row>
    <row r="278" spans="1:10">
      <c r="A278" s="99"/>
      <c r="B278" s="44" t="s">
        <v>123</v>
      </c>
      <c r="C278" s="13" t="s">
        <v>7</v>
      </c>
      <c r="D278" s="31" t="e">
        <f>#REF!</f>
        <v>#REF!</v>
      </c>
      <c r="E278" s="89">
        <v>1100</v>
      </c>
      <c r="F278" s="93" t="e">
        <f t="shared" si="67"/>
        <v>#REF!</v>
      </c>
      <c r="G278" s="89">
        <v>1800</v>
      </c>
      <c r="H278" s="93" t="e">
        <f t="shared" si="68"/>
        <v>#REF!</v>
      </c>
      <c r="I278" s="93">
        <f t="shared" si="69"/>
        <v>2900</v>
      </c>
      <c r="J278" s="75" t="e">
        <f t="shared" si="70"/>
        <v>#REF!</v>
      </c>
    </row>
    <row r="279" spans="1:10">
      <c r="A279" s="99"/>
      <c r="B279" s="44" t="s">
        <v>125</v>
      </c>
      <c r="C279" s="13" t="s">
        <v>7</v>
      </c>
      <c r="D279" s="31" t="e">
        <f>#REF!</f>
        <v>#REF!</v>
      </c>
      <c r="E279" s="89">
        <v>400</v>
      </c>
      <c r="F279" s="93" t="e">
        <f t="shared" si="59"/>
        <v>#REF!</v>
      </c>
      <c r="G279" s="89">
        <v>1300</v>
      </c>
      <c r="H279" s="93" t="e">
        <f t="shared" si="60"/>
        <v>#REF!</v>
      </c>
      <c r="I279" s="93">
        <f t="shared" si="61"/>
        <v>1700</v>
      </c>
      <c r="J279" s="75" t="e">
        <f t="shared" si="70"/>
        <v>#REF!</v>
      </c>
    </row>
    <row r="280" spans="1:10">
      <c r="A280" s="99"/>
      <c r="B280" s="44" t="s">
        <v>126</v>
      </c>
      <c r="C280" s="13" t="s">
        <v>7</v>
      </c>
      <c r="D280" s="31" t="e">
        <f>#REF!</f>
        <v>#REF!</v>
      </c>
      <c r="E280" s="89">
        <v>300</v>
      </c>
      <c r="F280" s="93" t="e">
        <f t="shared" si="59"/>
        <v>#REF!</v>
      </c>
      <c r="G280" s="89">
        <v>1200</v>
      </c>
      <c r="H280" s="93" t="e">
        <f t="shared" si="60"/>
        <v>#REF!</v>
      </c>
      <c r="I280" s="93">
        <f t="shared" si="61"/>
        <v>1500</v>
      </c>
      <c r="J280" s="75" t="e">
        <f t="shared" si="70"/>
        <v>#REF!</v>
      </c>
    </row>
    <row r="281" spans="1:10">
      <c r="A281" s="99"/>
      <c r="B281" s="44" t="s">
        <v>154</v>
      </c>
      <c r="C281" s="13" t="s">
        <v>7</v>
      </c>
      <c r="D281" s="31" t="e">
        <f>#REF!</f>
        <v>#REF!</v>
      </c>
      <c r="E281" s="89">
        <v>250</v>
      </c>
      <c r="F281" s="93" t="e">
        <f t="shared" si="59"/>
        <v>#REF!</v>
      </c>
      <c r="G281" s="89">
        <v>950</v>
      </c>
      <c r="H281" s="93" t="e">
        <f t="shared" si="60"/>
        <v>#REF!</v>
      </c>
      <c r="I281" s="93">
        <f t="shared" si="61"/>
        <v>1200</v>
      </c>
      <c r="J281" s="75" t="e">
        <f t="shared" si="70"/>
        <v>#REF!</v>
      </c>
    </row>
    <row r="282" spans="1:10">
      <c r="A282" s="99"/>
      <c r="B282" s="44" t="s">
        <v>371</v>
      </c>
      <c r="C282" s="13" t="s">
        <v>7</v>
      </c>
      <c r="D282" s="31" t="e">
        <f>#REF!</f>
        <v>#REF!</v>
      </c>
      <c r="E282" s="89">
        <v>250</v>
      </c>
      <c r="F282" s="93" t="e">
        <f t="shared" si="59"/>
        <v>#REF!</v>
      </c>
      <c r="G282" s="89">
        <v>900</v>
      </c>
      <c r="H282" s="93" t="e">
        <f t="shared" si="60"/>
        <v>#REF!</v>
      </c>
      <c r="I282" s="93">
        <f t="shared" si="61"/>
        <v>1150</v>
      </c>
      <c r="J282" s="75" t="e">
        <f t="shared" si="70"/>
        <v>#REF!</v>
      </c>
    </row>
    <row r="283" spans="1:10">
      <c r="A283" s="99"/>
      <c r="B283" s="44" t="s">
        <v>155</v>
      </c>
      <c r="C283" s="13" t="s">
        <v>7</v>
      </c>
      <c r="D283" s="31" t="e">
        <f>#REF!</f>
        <v>#REF!</v>
      </c>
      <c r="E283" s="89">
        <v>200</v>
      </c>
      <c r="F283" s="93" t="e">
        <f t="shared" si="59"/>
        <v>#REF!</v>
      </c>
      <c r="G283" s="89">
        <v>800</v>
      </c>
      <c r="H283" s="93" t="e">
        <f t="shared" si="60"/>
        <v>#REF!</v>
      </c>
      <c r="I283" s="93">
        <f t="shared" si="61"/>
        <v>1000</v>
      </c>
      <c r="J283" s="75" t="e">
        <f t="shared" si="70"/>
        <v>#REF!</v>
      </c>
    </row>
    <row r="284" spans="1:10">
      <c r="A284" s="99"/>
      <c r="B284" s="44" t="s">
        <v>156</v>
      </c>
      <c r="C284" s="13" t="s">
        <v>7</v>
      </c>
      <c r="D284" s="31" t="e">
        <f>#REF!</f>
        <v>#REF!</v>
      </c>
      <c r="E284" s="89">
        <v>150</v>
      </c>
      <c r="F284" s="93" t="e">
        <f t="shared" si="59"/>
        <v>#REF!</v>
      </c>
      <c r="G284" s="89">
        <v>800</v>
      </c>
      <c r="H284" s="93" t="e">
        <f t="shared" si="60"/>
        <v>#REF!</v>
      </c>
      <c r="I284" s="93">
        <f t="shared" si="61"/>
        <v>950</v>
      </c>
      <c r="J284" s="75" t="e">
        <f t="shared" si="70"/>
        <v>#REF!</v>
      </c>
    </row>
    <row r="285" spans="1:10">
      <c r="A285" s="99"/>
      <c r="B285" s="44" t="s">
        <v>157</v>
      </c>
      <c r="C285" s="13" t="s">
        <v>7</v>
      </c>
      <c r="D285" s="31" t="e">
        <f>#REF!</f>
        <v>#REF!</v>
      </c>
      <c r="E285" s="89">
        <v>150</v>
      </c>
      <c r="F285" s="93" t="e">
        <f t="shared" si="59"/>
        <v>#REF!</v>
      </c>
      <c r="G285" s="89">
        <v>750</v>
      </c>
      <c r="H285" s="93" t="e">
        <f t="shared" si="60"/>
        <v>#REF!</v>
      </c>
      <c r="I285" s="93">
        <f t="shared" si="61"/>
        <v>900</v>
      </c>
      <c r="J285" s="75" t="e">
        <f t="shared" si="70"/>
        <v>#REF!</v>
      </c>
    </row>
    <row r="286" spans="1:10">
      <c r="A286" s="100"/>
      <c r="B286" s="44" t="s">
        <v>370</v>
      </c>
      <c r="C286" s="13" t="s">
        <v>7</v>
      </c>
      <c r="D286" s="31" t="e">
        <f>#REF!</f>
        <v>#REF!</v>
      </c>
      <c r="E286" s="89">
        <v>150</v>
      </c>
      <c r="F286" s="93" t="e">
        <f t="shared" si="59"/>
        <v>#REF!</v>
      </c>
      <c r="G286" s="89">
        <v>750</v>
      </c>
      <c r="H286" s="93" t="e">
        <f t="shared" si="60"/>
        <v>#REF!</v>
      </c>
      <c r="I286" s="93">
        <f t="shared" si="61"/>
        <v>900</v>
      </c>
      <c r="J286" s="75" t="e">
        <f t="shared" si="70"/>
        <v>#REF!</v>
      </c>
    </row>
    <row r="287" spans="1:10" ht="31.5">
      <c r="A287" s="71">
        <f>A276+1</f>
        <v>12</v>
      </c>
      <c r="B287" s="44" t="s">
        <v>382</v>
      </c>
      <c r="C287" s="16"/>
      <c r="D287" s="60"/>
      <c r="E287" s="11"/>
      <c r="F287" s="11"/>
      <c r="G287" s="11"/>
      <c r="H287" s="11"/>
      <c r="I287" s="11"/>
      <c r="J287" s="72"/>
    </row>
    <row r="288" spans="1:10">
      <c r="A288" s="77"/>
      <c r="B288" s="44" t="s">
        <v>372</v>
      </c>
      <c r="C288" s="13" t="s">
        <v>7</v>
      </c>
      <c r="D288" s="31">
        <v>0</v>
      </c>
      <c r="E288" s="89">
        <v>1800</v>
      </c>
      <c r="F288" s="93">
        <f t="shared" si="59"/>
        <v>0</v>
      </c>
      <c r="G288" s="89">
        <v>2350</v>
      </c>
      <c r="H288" s="93">
        <f t="shared" si="60"/>
        <v>0</v>
      </c>
      <c r="I288" s="93">
        <f t="shared" si="61"/>
        <v>4150</v>
      </c>
      <c r="J288" s="75">
        <f t="shared" ref="J288:J294" si="71">D288*I288</f>
        <v>0</v>
      </c>
    </row>
    <row r="289" spans="1:10">
      <c r="A289" s="77"/>
      <c r="B289" s="44" t="s">
        <v>158</v>
      </c>
      <c r="C289" s="13" t="s">
        <v>7</v>
      </c>
      <c r="D289" s="31">
        <v>0</v>
      </c>
      <c r="E289" s="89">
        <v>1600</v>
      </c>
      <c r="F289" s="93">
        <f t="shared" si="59"/>
        <v>0</v>
      </c>
      <c r="G289" s="89">
        <v>2150</v>
      </c>
      <c r="H289" s="93">
        <f t="shared" si="60"/>
        <v>0</v>
      </c>
      <c r="I289" s="93">
        <f t="shared" si="61"/>
        <v>3750</v>
      </c>
      <c r="J289" s="75">
        <f t="shared" si="71"/>
        <v>0</v>
      </c>
    </row>
    <row r="290" spans="1:10">
      <c r="A290" s="77"/>
      <c r="B290" s="44" t="s">
        <v>159</v>
      </c>
      <c r="C290" s="13" t="s">
        <v>7</v>
      </c>
      <c r="D290" s="31">
        <v>0</v>
      </c>
      <c r="E290" s="89">
        <v>1400</v>
      </c>
      <c r="F290" s="93">
        <f t="shared" si="59"/>
        <v>0</v>
      </c>
      <c r="G290" s="89">
        <v>1900</v>
      </c>
      <c r="H290" s="93">
        <f t="shared" si="60"/>
        <v>0</v>
      </c>
      <c r="I290" s="93">
        <f t="shared" si="61"/>
        <v>3300</v>
      </c>
      <c r="J290" s="75">
        <f t="shared" si="71"/>
        <v>0</v>
      </c>
    </row>
    <row r="291" spans="1:10">
      <c r="A291" s="77"/>
      <c r="B291" s="44" t="s">
        <v>379</v>
      </c>
      <c r="C291" s="13" t="s">
        <v>7</v>
      </c>
      <c r="D291" s="31">
        <v>0</v>
      </c>
      <c r="E291" s="89">
        <v>1200</v>
      </c>
      <c r="F291" s="93">
        <f t="shared" si="59"/>
        <v>0</v>
      </c>
      <c r="G291" s="89">
        <v>1750</v>
      </c>
      <c r="H291" s="93">
        <f t="shared" si="60"/>
        <v>0</v>
      </c>
      <c r="I291" s="93">
        <f t="shared" si="61"/>
        <v>2950</v>
      </c>
      <c r="J291" s="75">
        <f t="shared" si="71"/>
        <v>0</v>
      </c>
    </row>
    <row r="292" spans="1:10">
      <c r="A292" s="77"/>
      <c r="B292" s="44" t="s">
        <v>380</v>
      </c>
      <c r="C292" s="13" t="s">
        <v>7</v>
      </c>
      <c r="D292" s="31">
        <v>0</v>
      </c>
      <c r="E292" s="89">
        <v>1000</v>
      </c>
      <c r="F292" s="93">
        <f t="shared" si="59"/>
        <v>0</v>
      </c>
      <c r="G292" s="89">
        <v>1600</v>
      </c>
      <c r="H292" s="93">
        <f t="shared" si="60"/>
        <v>0</v>
      </c>
      <c r="I292" s="93">
        <f t="shared" si="61"/>
        <v>2600</v>
      </c>
      <c r="J292" s="75">
        <f t="shared" si="71"/>
        <v>0</v>
      </c>
    </row>
    <row r="293" spans="1:10">
      <c r="A293" s="77"/>
      <c r="B293" s="44" t="s">
        <v>381</v>
      </c>
      <c r="C293" s="13" t="s">
        <v>7</v>
      </c>
      <c r="D293" s="31">
        <v>0</v>
      </c>
      <c r="E293" s="89">
        <v>900</v>
      </c>
      <c r="F293" s="93">
        <f t="shared" si="59"/>
        <v>0</v>
      </c>
      <c r="G293" s="89">
        <v>1500</v>
      </c>
      <c r="H293" s="93">
        <f t="shared" si="60"/>
        <v>0</v>
      </c>
      <c r="I293" s="93">
        <f t="shared" si="61"/>
        <v>2400</v>
      </c>
      <c r="J293" s="75">
        <f t="shared" si="71"/>
        <v>0</v>
      </c>
    </row>
    <row r="294" spans="1:10">
      <c r="A294" s="103"/>
      <c r="B294" s="44" t="s">
        <v>383</v>
      </c>
      <c r="C294" s="13" t="s">
        <v>7</v>
      </c>
      <c r="D294" s="31">
        <v>0</v>
      </c>
      <c r="E294" s="89">
        <v>900</v>
      </c>
      <c r="F294" s="93">
        <f t="shared" si="59"/>
        <v>0</v>
      </c>
      <c r="G294" s="89">
        <v>1500</v>
      </c>
      <c r="H294" s="93">
        <f t="shared" si="60"/>
        <v>0</v>
      </c>
      <c r="I294" s="93">
        <f t="shared" si="61"/>
        <v>2400</v>
      </c>
      <c r="J294" s="75">
        <f t="shared" si="71"/>
        <v>0</v>
      </c>
    </row>
    <row r="295" spans="1:10" ht="51" customHeight="1">
      <c r="A295" s="71">
        <f>A266+1</f>
        <v>11</v>
      </c>
      <c r="B295" s="61" t="s">
        <v>377</v>
      </c>
      <c r="C295" s="16"/>
      <c r="D295" s="30"/>
      <c r="E295" s="11"/>
      <c r="F295" s="11"/>
      <c r="G295" s="11"/>
      <c r="H295" s="11"/>
      <c r="I295" s="11"/>
      <c r="J295" s="72"/>
    </row>
    <row r="296" spans="1:10" hidden="1">
      <c r="A296" s="77"/>
      <c r="B296" s="44" t="s">
        <v>145</v>
      </c>
      <c r="C296" s="13" t="s">
        <v>7</v>
      </c>
      <c r="D296" s="31" t="e">
        <f>#REF!</f>
        <v>#REF!</v>
      </c>
      <c r="E296" s="89">
        <v>640</v>
      </c>
      <c r="F296" s="93" t="e">
        <f t="shared" si="59"/>
        <v>#REF!</v>
      </c>
      <c r="G296" s="89">
        <v>2000</v>
      </c>
      <c r="H296" s="93" t="e">
        <f t="shared" si="60"/>
        <v>#REF!</v>
      </c>
      <c r="I296" s="93">
        <f t="shared" si="61"/>
        <v>2640</v>
      </c>
      <c r="J296" s="75" t="e">
        <f t="shared" ref="J296:J304" si="72">D296*I296</f>
        <v>#REF!</v>
      </c>
    </row>
    <row r="297" spans="1:10" hidden="1">
      <c r="A297" s="77"/>
      <c r="B297" s="44" t="s">
        <v>146</v>
      </c>
      <c r="C297" s="13" t="s">
        <v>7</v>
      </c>
      <c r="D297" s="31" t="e">
        <f>#REF!</f>
        <v>#REF!</v>
      </c>
      <c r="E297" s="89">
        <v>350</v>
      </c>
      <c r="F297" s="93" t="e">
        <f t="shared" si="59"/>
        <v>#REF!</v>
      </c>
      <c r="G297" s="89">
        <v>1600</v>
      </c>
      <c r="H297" s="93" t="e">
        <f t="shared" si="60"/>
        <v>#REF!</v>
      </c>
      <c r="I297" s="93">
        <f t="shared" si="61"/>
        <v>1950</v>
      </c>
      <c r="J297" s="75" t="e">
        <f t="shared" si="72"/>
        <v>#REF!</v>
      </c>
    </row>
    <row r="298" spans="1:10">
      <c r="A298" s="77"/>
      <c r="B298" s="44" t="s">
        <v>147</v>
      </c>
      <c r="C298" s="13" t="s">
        <v>7</v>
      </c>
      <c r="D298" s="31">
        <v>3</v>
      </c>
      <c r="E298" s="89">
        <v>200</v>
      </c>
      <c r="F298" s="93">
        <f t="shared" si="59"/>
        <v>600</v>
      </c>
      <c r="G298" s="89">
        <v>1350</v>
      </c>
      <c r="H298" s="93">
        <f t="shared" si="60"/>
        <v>4050</v>
      </c>
      <c r="I298" s="93">
        <f t="shared" si="61"/>
        <v>1550</v>
      </c>
      <c r="J298" s="75">
        <f t="shared" si="72"/>
        <v>4650</v>
      </c>
    </row>
    <row r="299" spans="1:10">
      <c r="A299" s="77"/>
      <c r="B299" s="44" t="s">
        <v>148</v>
      </c>
      <c r="C299" s="13" t="s">
        <v>7</v>
      </c>
      <c r="D299" s="31">
        <v>2</v>
      </c>
      <c r="E299" s="89">
        <v>150</v>
      </c>
      <c r="F299" s="93">
        <f t="shared" si="59"/>
        <v>300</v>
      </c>
      <c r="G299" s="89">
        <v>1200</v>
      </c>
      <c r="H299" s="93">
        <f t="shared" si="60"/>
        <v>2400</v>
      </c>
      <c r="I299" s="93">
        <f t="shared" si="61"/>
        <v>1350</v>
      </c>
      <c r="J299" s="75">
        <f t="shared" si="72"/>
        <v>2700</v>
      </c>
    </row>
    <row r="300" spans="1:10">
      <c r="A300" s="77"/>
      <c r="B300" s="44" t="s">
        <v>149</v>
      </c>
      <c r="C300" s="13" t="s">
        <v>7</v>
      </c>
      <c r="D300" s="31">
        <v>2</v>
      </c>
      <c r="E300" s="67">
        <v>100</v>
      </c>
      <c r="F300" s="93">
        <f t="shared" si="59"/>
        <v>200</v>
      </c>
      <c r="G300" s="67">
        <v>800</v>
      </c>
      <c r="H300" s="93">
        <f t="shared" si="60"/>
        <v>1600</v>
      </c>
      <c r="I300" s="93">
        <f t="shared" si="61"/>
        <v>900</v>
      </c>
      <c r="J300" s="75">
        <f t="shared" si="72"/>
        <v>1800</v>
      </c>
    </row>
    <row r="301" spans="1:10" hidden="1">
      <c r="A301" s="77"/>
      <c r="B301" s="44" t="s">
        <v>150</v>
      </c>
      <c r="C301" s="13" t="s">
        <v>7</v>
      </c>
      <c r="D301" s="31" t="e">
        <f>#REF!</f>
        <v>#REF!</v>
      </c>
      <c r="E301" s="67">
        <v>85</v>
      </c>
      <c r="F301" s="93" t="e">
        <f t="shared" si="59"/>
        <v>#REF!</v>
      </c>
      <c r="G301" s="67">
        <v>800</v>
      </c>
      <c r="H301" s="93" t="e">
        <f t="shared" si="60"/>
        <v>#REF!</v>
      </c>
      <c r="I301" s="93">
        <f t="shared" si="61"/>
        <v>885</v>
      </c>
      <c r="J301" s="75" t="e">
        <f t="shared" si="72"/>
        <v>#REF!</v>
      </c>
    </row>
    <row r="302" spans="1:10" hidden="1">
      <c r="A302" s="77"/>
      <c r="B302" s="44" t="s">
        <v>164</v>
      </c>
      <c r="C302" s="13" t="s">
        <v>7</v>
      </c>
      <c r="D302" s="31" t="e">
        <f>#REF!</f>
        <v>#REF!</v>
      </c>
      <c r="E302" s="67">
        <v>0</v>
      </c>
      <c r="F302" s="93" t="e">
        <f t="shared" si="59"/>
        <v>#REF!</v>
      </c>
      <c r="G302" s="67">
        <v>0</v>
      </c>
      <c r="H302" s="93" t="e">
        <f t="shared" si="60"/>
        <v>#REF!</v>
      </c>
      <c r="I302" s="93">
        <f t="shared" si="61"/>
        <v>0</v>
      </c>
      <c r="J302" s="75" t="e">
        <f t="shared" si="72"/>
        <v>#REF!</v>
      </c>
    </row>
    <row r="303" spans="1:10" hidden="1">
      <c r="A303" s="77"/>
      <c r="B303" s="44" t="s">
        <v>165</v>
      </c>
      <c r="C303" s="13" t="s">
        <v>7</v>
      </c>
      <c r="D303" s="31" t="e">
        <f>#REF!</f>
        <v>#REF!</v>
      </c>
      <c r="E303" s="67">
        <v>0</v>
      </c>
      <c r="F303" s="93" t="e">
        <f t="shared" si="59"/>
        <v>#REF!</v>
      </c>
      <c r="G303" s="67">
        <v>0</v>
      </c>
      <c r="H303" s="93" t="e">
        <f t="shared" si="60"/>
        <v>#REF!</v>
      </c>
      <c r="I303" s="93">
        <f t="shared" si="61"/>
        <v>0</v>
      </c>
      <c r="J303" s="75" t="e">
        <f t="shared" si="72"/>
        <v>#REF!</v>
      </c>
    </row>
    <row r="304" spans="1:10" hidden="1">
      <c r="A304" s="103"/>
      <c r="B304" s="44" t="s">
        <v>151</v>
      </c>
      <c r="C304" s="13" t="s">
        <v>7</v>
      </c>
      <c r="D304" s="31" t="e">
        <f>#REF!</f>
        <v>#REF!</v>
      </c>
      <c r="E304" s="67">
        <v>50</v>
      </c>
      <c r="F304" s="93" t="e">
        <f t="shared" si="59"/>
        <v>#REF!</v>
      </c>
      <c r="G304" s="67">
        <v>650</v>
      </c>
      <c r="H304" s="93" t="e">
        <f t="shared" si="60"/>
        <v>#REF!</v>
      </c>
      <c r="I304" s="93">
        <f t="shared" si="61"/>
        <v>700</v>
      </c>
      <c r="J304" s="75" t="e">
        <f t="shared" si="72"/>
        <v>#REF!</v>
      </c>
    </row>
    <row r="305" spans="1:10" ht="31.5" hidden="1">
      <c r="A305" s="71">
        <f>A295+1</f>
        <v>12</v>
      </c>
      <c r="B305" s="44" t="s">
        <v>376</v>
      </c>
      <c r="C305" s="16"/>
      <c r="D305" s="60"/>
      <c r="E305" s="11"/>
      <c r="F305" s="11"/>
      <c r="G305" s="11"/>
      <c r="H305" s="11"/>
      <c r="I305" s="11"/>
      <c r="J305" s="72"/>
    </row>
    <row r="306" spans="1:10" ht="17.25" hidden="1" customHeight="1">
      <c r="A306" s="103"/>
      <c r="B306" s="44" t="s">
        <v>378</v>
      </c>
      <c r="C306" s="13" t="s">
        <v>7</v>
      </c>
      <c r="D306" s="31">
        <v>0</v>
      </c>
      <c r="E306" s="89">
        <v>800</v>
      </c>
      <c r="F306" s="93">
        <f t="shared" si="59"/>
        <v>0</v>
      </c>
      <c r="G306" s="89">
        <v>2000</v>
      </c>
      <c r="H306" s="93">
        <f t="shared" si="60"/>
        <v>0</v>
      </c>
      <c r="I306" s="93">
        <f t="shared" si="61"/>
        <v>2800</v>
      </c>
      <c r="J306" s="75">
        <f>D306*I306</f>
        <v>0</v>
      </c>
    </row>
    <row r="307" spans="1:10" ht="46.5">
      <c r="A307" s="71">
        <f>A295+1</f>
        <v>12</v>
      </c>
      <c r="B307" s="54" t="s">
        <v>235</v>
      </c>
      <c r="C307" s="16"/>
      <c r="D307" s="30"/>
      <c r="E307" s="11"/>
      <c r="F307" s="11"/>
      <c r="G307" s="11"/>
      <c r="H307" s="11"/>
      <c r="I307" s="11"/>
      <c r="J307" s="72"/>
    </row>
    <row r="308" spans="1:10">
      <c r="A308" s="100"/>
      <c r="B308" s="44" t="s">
        <v>24</v>
      </c>
      <c r="C308" s="13" t="s">
        <v>5</v>
      </c>
      <c r="D308" s="31">
        <v>24</v>
      </c>
      <c r="E308" s="89">
        <v>150</v>
      </c>
      <c r="F308" s="93">
        <f t="shared" si="59"/>
        <v>3600</v>
      </c>
      <c r="G308" s="89">
        <v>150</v>
      </c>
      <c r="H308" s="93">
        <f t="shared" si="60"/>
        <v>3600</v>
      </c>
      <c r="I308" s="93">
        <f t="shared" si="61"/>
        <v>300</v>
      </c>
      <c r="J308" s="75">
        <f>D308*I308</f>
        <v>7200</v>
      </c>
    </row>
    <row r="309" spans="1:10" ht="61.5">
      <c r="A309" s="71">
        <f>A307+1</f>
        <v>13</v>
      </c>
      <c r="B309" s="44" t="s">
        <v>279</v>
      </c>
      <c r="C309" s="16"/>
      <c r="D309" s="30"/>
      <c r="E309" s="11"/>
      <c r="F309" s="11"/>
      <c r="G309" s="11"/>
      <c r="H309" s="11"/>
      <c r="I309" s="11"/>
      <c r="J309" s="72"/>
    </row>
    <row r="310" spans="1:10">
      <c r="A310" s="100"/>
      <c r="B310" s="44" t="s">
        <v>28</v>
      </c>
      <c r="C310" s="13" t="s">
        <v>7</v>
      </c>
      <c r="D310" s="31">
        <v>3</v>
      </c>
      <c r="E310" s="89">
        <v>4000</v>
      </c>
      <c r="F310" s="93">
        <f t="shared" si="59"/>
        <v>12000</v>
      </c>
      <c r="G310" s="89">
        <v>3000</v>
      </c>
      <c r="H310" s="93">
        <f t="shared" si="60"/>
        <v>9000</v>
      </c>
      <c r="I310" s="93">
        <f t="shared" si="61"/>
        <v>7000</v>
      </c>
      <c r="J310" s="75">
        <f>D310*I310</f>
        <v>21000</v>
      </c>
    </row>
    <row r="311" spans="1:10" ht="154.5" hidden="1" customHeight="1">
      <c r="A311" s="71" t="e">
        <f>#REF!+1</f>
        <v>#REF!</v>
      </c>
      <c r="B311" s="61" t="s">
        <v>187</v>
      </c>
      <c r="C311" s="16"/>
      <c r="D311" s="30"/>
      <c r="E311" s="11"/>
      <c r="F311" s="11"/>
      <c r="G311" s="11"/>
      <c r="H311" s="11"/>
      <c r="I311" s="11"/>
      <c r="J311" s="72"/>
    </row>
    <row r="312" spans="1:10" hidden="1">
      <c r="A312" s="103"/>
      <c r="B312" s="44" t="s">
        <v>66</v>
      </c>
      <c r="C312" s="13" t="s">
        <v>22</v>
      </c>
      <c r="D312" s="31">
        <v>0</v>
      </c>
      <c r="E312" s="33"/>
      <c r="F312" s="33"/>
      <c r="G312" s="89">
        <v>17500</v>
      </c>
      <c r="H312" s="93">
        <f t="shared" si="60"/>
        <v>0</v>
      </c>
      <c r="I312" s="93">
        <f t="shared" ref="I312:I314" si="73">E312+G312</f>
        <v>17500</v>
      </c>
      <c r="J312" s="75">
        <f>D312*I312</f>
        <v>0</v>
      </c>
    </row>
    <row r="313" spans="1:10" ht="108.75" hidden="1">
      <c r="A313" s="71" t="e">
        <f>#REF!+1</f>
        <v>#REF!</v>
      </c>
      <c r="B313" s="61" t="s">
        <v>162</v>
      </c>
      <c r="C313" s="16"/>
      <c r="D313" s="30"/>
      <c r="E313" s="11"/>
      <c r="F313" s="11"/>
      <c r="G313" s="11"/>
      <c r="H313" s="11"/>
      <c r="I313" s="11"/>
      <c r="J313" s="72"/>
    </row>
    <row r="314" spans="1:10" hidden="1">
      <c r="A314" s="103"/>
      <c r="B314" s="51" t="s">
        <v>66</v>
      </c>
      <c r="C314" s="13" t="s">
        <v>22</v>
      </c>
      <c r="D314" s="31">
        <v>0</v>
      </c>
      <c r="E314" s="33"/>
      <c r="F314" s="33"/>
      <c r="G314" s="89">
        <v>17500</v>
      </c>
      <c r="H314" s="93">
        <f t="shared" si="60"/>
        <v>0</v>
      </c>
      <c r="I314" s="93">
        <f t="shared" si="73"/>
        <v>17500</v>
      </c>
      <c r="J314" s="75">
        <f>D314*I314</f>
        <v>0</v>
      </c>
    </row>
    <row r="315" spans="1:10" ht="81" hidden="1" customHeight="1">
      <c r="A315" s="71">
        <f>A309+1</f>
        <v>14</v>
      </c>
      <c r="B315" s="61" t="s">
        <v>274</v>
      </c>
      <c r="C315" s="16"/>
      <c r="D315" s="30"/>
      <c r="E315" s="11"/>
      <c r="F315" s="11"/>
      <c r="G315" s="11"/>
      <c r="H315" s="11"/>
      <c r="I315" s="11"/>
      <c r="J315" s="72"/>
    </row>
    <row r="316" spans="1:10" hidden="1">
      <c r="A316" s="103"/>
      <c r="B316" s="44" t="s">
        <v>25</v>
      </c>
      <c r="C316" s="13" t="s">
        <v>7</v>
      </c>
      <c r="D316" s="31">
        <v>0</v>
      </c>
      <c r="E316" s="33"/>
      <c r="F316" s="33"/>
      <c r="G316" s="89">
        <v>9800</v>
      </c>
      <c r="H316" s="93">
        <f>G316*D316</f>
        <v>0</v>
      </c>
      <c r="I316" s="93">
        <f>E316+G316</f>
        <v>9800</v>
      </c>
      <c r="J316" s="75">
        <f>D316*I316</f>
        <v>0</v>
      </c>
    </row>
    <row r="317" spans="1:10" ht="45.75" hidden="1">
      <c r="A317" s="71" t="e">
        <f>#REF!+1</f>
        <v>#REF!</v>
      </c>
      <c r="B317" s="163" t="s">
        <v>236</v>
      </c>
      <c r="C317" s="155"/>
      <c r="D317" s="156"/>
      <c r="E317" s="156"/>
      <c r="F317" s="156"/>
      <c r="G317" s="156"/>
      <c r="H317" s="156"/>
      <c r="I317" s="156"/>
      <c r="J317" s="156"/>
    </row>
    <row r="318" spans="1:10" hidden="1">
      <c r="A318" s="77"/>
      <c r="B318" s="164" t="s">
        <v>244</v>
      </c>
      <c r="C318" s="157"/>
      <c r="D318" s="158"/>
      <c r="E318" s="65"/>
      <c r="F318" s="65"/>
      <c r="G318" s="128"/>
      <c r="H318" s="128"/>
      <c r="I318" s="128"/>
      <c r="J318" s="108"/>
    </row>
    <row r="319" spans="1:10" hidden="1">
      <c r="A319" s="77"/>
      <c r="B319" s="164" t="s">
        <v>243</v>
      </c>
      <c r="C319" s="157"/>
      <c r="D319" s="158"/>
      <c r="E319" s="65"/>
      <c r="F319" s="65"/>
      <c r="G319" s="128"/>
      <c r="H319" s="128"/>
      <c r="I319" s="128"/>
      <c r="J319" s="108"/>
    </row>
    <row r="320" spans="1:10" hidden="1">
      <c r="A320" s="77"/>
      <c r="B320" s="164" t="s">
        <v>245</v>
      </c>
      <c r="C320" s="157"/>
      <c r="D320" s="158"/>
      <c r="E320" s="65"/>
      <c r="F320" s="65"/>
      <c r="G320" s="128"/>
      <c r="H320" s="128"/>
      <c r="I320" s="128"/>
      <c r="J320" s="108"/>
    </row>
    <row r="321" spans="1:10" ht="30" hidden="1">
      <c r="A321" s="77"/>
      <c r="B321" s="164" t="s">
        <v>247</v>
      </c>
      <c r="C321" s="157"/>
      <c r="D321" s="158"/>
      <c r="E321" s="65"/>
      <c r="F321" s="65"/>
      <c r="G321" s="128"/>
      <c r="H321" s="128"/>
      <c r="I321" s="128"/>
      <c r="J321" s="108"/>
    </row>
    <row r="322" spans="1:10" ht="135" hidden="1">
      <c r="A322" s="77"/>
      <c r="B322" s="164" t="s">
        <v>249</v>
      </c>
      <c r="C322" s="157"/>
      <c r="D322" s="158"/>
      <c r="E322" s="65"/>
      <c r="F322" s="65"/>
      <c r="G322" s="128"/>
      <c r="H322" s="128"/>
      <c r="I322" s="128"/>
      <c r="J322" s="108"/>
    </row>
    <row r="323" spans="1:10" ht="45" hidden="1">
      <c r="A323" s="77"/>
      <c r="B323" s="164" t="s">
        <v>248</v>
      </c>
      <c r="C323" s="157"/>
      <c r="D323" s="158"/>
      <c r="E323" s="65"/>
      <c r="F323" s="65"/>
      <c r="G323" s="128"/>
      <c r="H323" s="128"/>
      <c r="I323" s="128"/>
      <c r="J323" s="108"/>
    </row>
    <row r="324" spans="1:10" hidden="1">
      <c r="A324" s="77"/>
      <c r="B324" s="164" t="s">
        <v>209</v>
      </c>
      <c r="C324" s="157"/>
      <c r="D324" s="158"/>
      <c r="E324" s="65"/>
      <c r="F324" s="65"/>
      <c r="G324" s="128"/>
      <c r="H324" s="128"/>
      <c r="I324" s="128"/>
      <c r="J324" s="108"/>
    </row>
    <row r="325" spans="1:10" hidden="1">
      <c r="A325" s="77"/>
      <c r="B325" s="164" t="s">
        <v>212</v>
      </c>
      <c r="C325" s="157"/>
      <c r="D325" s="158"/>
      <c r="E325" s="65"/>
      <c r="F325" s="65"/>
      <c r="G325" s="128"/>
      <c r="H325" s="128"/>
      <c r="I325" s="128"/>
      <c r="J325" s="108"/>
    </row>
    <row r="326" spans="1:10" hidden="1">
      <c r="A326" s="77"/>
      <c r="B326" s="164" t="s">
        <v>237</v>
      </c>
      <c r="C326" s="157"/>
      <c r="D326" s="158"/>
      <c r="E326" s="65"/>
      <c r="F326" s="65"/>
      <c r="G326" s="128"/>
      <c r="H326" s="128"/>
      <c r="I326" s="128"/>
      <c r="J326" s="108"/>
    </row>
    <row r="327" spans="1:10" hidden="1">
      <c r="A327" s="77"/>
      <c r="B327" s="164" t="s">
        <v>214</v>
      </c>
      <c r="C327" s="157"/>
      <c r="D327" s="158"/>
      <c r="E327" s="65"/>
      <c r="F327" s="65"/>
      <c r="G327" s="128"/>
      <c r="H327" s="128"/>
      <c r="I327" s="128"/>
      <c r="J327" s="108"/>
    </row>
    <row r="328" spans="1:10" hidden="1">
      <c r="A328" s="77"/>
      <c r="B328" s="164" t="s">
        <v>215</v>
      </c>
      <c r="C328" s="157"/>
      <c r="D328" s="158"/>
      <c r="E328" s="65"/>
      <c r="F328" s="65"/>
      <c r="G328" s="128"/>
      <c r="H328" s="128"/>
      <c r="I328" s="128"/>
      <c r="J328" s="108"/>
    </row>
    <row r="329" spans="1:10" ht="18" hidden="1">
      <c r="A329" s="77"/>
      <c r="B329" s="164" t="s">
        <v>239</v>
      </c>
      <c r="C329" s="157"/>
      <c r="D329" s="158"/>
      <c r="E329" s="65"/>
      <c r="F329" s="65"/>
      <c r="G329" s="128"/>
      <c r="H329" s="128"/>
      <c r="I329" s="128"/>
      <c r="J329" s="108"/>
    </row>
    <row r="330" spans="1:10" ht="18" hidden="1">
      <c r="A330" s="77"/>
      <c r="B330" s="164" t="s">
        <v>238</v>
      </c>
      <c r="C330" s="157"/>
      <c r="D330" s="158"/>
      <c r="E330" s="65"/>
      <c r="F330" s="65"/>
      <c r="G330" s="128"/>
      <c r="H330" s="128"/>
      <c r="I330" s="128"/>
      <c r="J330" s="108"/>
    </row>
    <row r="331" spans="1:10" ht="18" hidden="1">
      <c r="A331" s="77"/>
      <c r="B331" s="164" t="s">
        <v>240</v>
      </c>
      <c r="C331" s="157"/>
      <c r="D331" s="158"/>
      <c r="E331" s="65"/>
      <c r="F331" s="65"/>
      <c r="G331" s="128"/>
      <c r="H331" s="128"/>
      <c r="I331" s="128"/>
      <c r="J331" s="108"/>
    </row>
    <row r="332" spans="1:10" ht="18" hidden="1">
      <c r="A332" s="77"/>
      <c r="B332" s="164" t="s">
        <v>241</v>
      </c>
      <c r="C332" s="157"/>
      <c r="D332" s="158"/>
      <c r="E332" s="65"/>
      <c r="F332" s="65"/>
      <c r="G332" s="128"/>
      <c r="H332" s="128"/>
      <c r="I332" s="128"/>
      <c r="J332" s="108"/>
    </row>
    <row r="333" spans="1:10" hidden="1">
      <c r="A333" s="77"/>
      <c r="B333" s="164" t="s">
        <v>242</v>
      </c>
      <c r="C333" s="157"/>
      <c r="D333" s="158"/>
      <c r="E333" s="65"/>
      <c r="F333" s="65"/>
      <c r="G333" s="128"/>
      <c r="H333" s="128"/>
      <c r="I333" s="128"/>
      <c r="J333" s="108"/>
    </row>
    <row r="334" spans="1:10" hidden="1">
      <c r="A334" s="77"/>
      <c r="B334" s="164" t="s">
        <v>250</v>
      </c>
      <c r="C334" s="157"/>
      <c r="D334" s="158"/>
      <c r="E334" s="65"/>
      <c r="F334" s="65"/>
      <c r="G334" s="128"/>
      <c r="H334" s="128"/>
      <c r="I334" s="128"/>
      <c r="J334" s="108"/>
    </row>
    <row r="335" spans="1:10" hidden="1">
      <c r="A335" s="77"/>
      <c r="B335" s="164" t="s">
        <v>251</v>
      </c>
      <c r="C335" s="157"/>
      <c r="D335" s="158"/>
      <c r="E335" s="65"/>
      <c r="F335" s="65"/>
      <c r="G335" s="128"/>
      <c r="H335" s="128"/>
      <c r="I335" s="128"/>
      <c r="J335" s="108"/>
    </row>
    <row r="336" spans="1:10" hidden="1">
      <c r="A336" s="77"/>
      <c r="B336" s="164" t="s">
        <v>252</v>
      </c>
      <c r="C336" s="157"/>
      <c r="D336" s="158"/>
      <c r="E336" s="65"/>
      <c r="F336" s="65"/>
      <c r="G336" s="128"/>
      <c r="H336" s="128"/>
      <c r="I336" s="128"/>
      <c r="J336" s="108"/>
    </row>
    <row r="337" spans="1:10" hidden="1">
      <c r="A337" s="77"/>
      <c r="B337" s="164" t="s">
        <v>253</v>
      </c>
      <c r="C337" s="157"/>
      <c r="D337" s="158"/>
      <c r="E337" s="65"/>
      <c r="F337" s="65"/>
      <c r="G337" s="128"/>
      <c r="H337" s="128"/>
      <c r="I337" s="128"/>
      <c r="J337" s="108"/>
    </row>
    <row r="338" spans="1:10" hidden="1">
      <c r="A338" s="77"/>
      <c r="B338" s="164" t="s">
        <v>254</v>
      </c>
      <c r="C338" s="157"/>
      <c r="D338" s="158"/>
      <c r="E338" s="65"/>
      <c r="F338" s="65"/>
      <c r="G338" s="128"/>
      <c r="H338" s="128"/>
      <c r="I338" s="128"/>
      <c r="J338" s="108"/>
    </row>
    <row r="339" spans="1:10" hidden="1">
      <c r="A339" s="77"/>
      <c r="B339" s="164" t="s">
        <v>255</v>
      </c>
      <c r="C339" s="157"/>
      <c r="D339" s="158"/>
      <c r="E339" s="65"/>
      <c r="F339" s="65"/>
      <c r="G339" s="128"/>
      <c r="H339" s="128"/>
      <c r="I339" s="128"/>
      <c r="J339" s="108"/>
    </row>
    <row r="340" spans="1:10" hidden="1">
      <c r="A340" s="77"/>
      <c r="B340" s="164" t="s">
        <v>256</v>
      </c>
      <c r="C340" s="157"/>
      <c r="D340" s="158"/>
      <c r="E340" s="65"/>
      <c r="F340" s="65"/>
      <c r="G340" s="128"/>
      <c r="H340" s="128"/>
      <c r="I340" s="128"/>
      <c r="J340" s="108"/>
    </row>
    <row r="341" spans="1:10" hidden="1">
      <c r="A341" s="77"/>
      <c r="B341" s="164" t="s">
        <v>257</v>
      </c>
      <c r="C341" s="157"/>
      <c r="D341" s="158"/>
      <c r="E341" s="65"/>
      <c r="F341" s="65"/>
      <c r="G341" s="128"/>
      <c r="H341" s="128"/>
      <c r="I341" s="128"/>
      <c r="J341" s="108"/>
    </row>
    <row r="342" spans="1:10" hidden="1">
      <c r="A342" s="77"/>
      <c r="B342" s="164" t="s">
        <v>258</v>
      </c>
      <c r="C342" s="157"/>
      <c r="D342" s="158"/>
      <c r="E342" s="65"/>
      <c r="F342" s="65"/>
      <c r="G342" s="128"/>
      <c r="H342" s="128"/>
      <c r="I342" s="128"/>
      <c r="J342" s="108"/>
    </row>
    <row r="343" spans="1:10" ht="48" hidden="1">
      <c r="A343" s="77"/>
      <c r="B343" s="164" t="s">
        <v>246</v>
      </c>
      <c r="C343" s="159"/>
      <c r="D343" s="160"/>
      <c r="E343" s="161"/>
      <c r="F343" s="161"/>
      <c r="G343" s="162"/>
      <c r="H343" s="162"/>
      <c r="I343" s="162"/>
      <c r="J343" s="109"/>
    </row>
    <row r="344" spans="1:10" hidden="1">
      <c r="A344" s="103"/>
      <c r="B344" s="51" t="s">
        <v>198</v>
      </c>
      <c r="C344" s="21" t="s">
        <v>22</v>
      </c>
      <c r="D344" s="22">
        <v>0</v>
      </c>
      <c r="E344" s="172"/>
      <c r="F344" s="173"/>
      <c r="G344" s="174"/>
      <c r="H344" s="175"/>
      <c r="I344" s="68">
        <v>2000000</v>
      </c>
      <c r="J344" s="75">
        <f>D344*I344</f>
        <v>0</v>
      </c>
    </row>
    <row r="345" spans="1:10" ht="198" hidden="1">
      <c r="A345" s="71" t="e">
        <f>#REF!+1</f>
        <v>#REF!</v>
      </c>
      <c r="B345" s="44" t="s">
        <v>197</v>
      </c>
      <c r="C345" s="34"/>
      <c r="D345" s="35"/>
      <c r="E345" s="143"/>
      <c r="F345" s="143"/>
      <c r="G345" s="144"/>
      <c r="H345" s="142"/>
      <c r="I345" s="142"/>
      <c r="J345" s="107"/>
    </row>
    <row r="346" spans="1:10" hidden="1">
      <c r="A346" s="77"/>
      <c r="B346" s="44" t="s">
        <v>198</v>
      </c>
      <c r="C346" s="13" t="s">
        <v>22</v>
      </c>
      <c r="D346" s="31"/>
      <c r="E346" s="33"/>
      <c r="F346" s="33"/>
      <c r="G346" s="89"/>
      <c r="H346" s="93"/>
      <c r="I346" s="93"/>
      <c r="J346" s="75"/>
    </row>
    <row r="347" spans="1:10" ht="45.75">
      <c r="A347" s="71">
        <f>A309+1</f>
        <v>14</v>
      </c>
      <c r="B347" s="54" t="s">
        <v>169</v>
      </c>
      <c r="C347" s="34"/>
      <c r="D347" s="35"/>
      <c r="E347" s="36"/>
      <c r="F347" s="36"/>
      <c r="G347" s="36"/>
      <c r="H347" s="36"/>
      <c r="I347" s="36"/>
      <c r="J347" s="107"/>
    </row>
    <row r="348" spans="1:10" ht="30">
      <c r="A348" s="99"/>
      <c r="B348" s="44" t="s">
        <v>168</v>
      </c>
      <c r="C348" s="45"/>
      <c r="D348" s="32"/>
      <c r="J348" s="108"/>
    </row>
    <row r="349" spans="1:10" ht="30">
      <c r="A349" s="99"/>
      <c r="B349" s="44" t="s">
        <v>166</v>
      </c>
      <c r="C349" s="45"/>
      <c r="D349" s="32"/>
      <c r="J349" s="108"/>
    </row>
    <row r="350" spans="1:10" ht="30">
      <c r="A350" s="99"/>
      <c r="B350" s="44" t="s">
        <v>167</v>
      </c>
      <c r="C350" s="45"/>
      <c r="D350" s="32"/>
      <c r="J350" s="108"/>
    </row>
    <row r="351" spans="1:10" ht="35.25" customHeight="1">
      <c r="A351" s="99"/>
      <c r="B351" s="44" t="s">
        <v>1</v>
      </c>
      <c r="C351" s="38"/>
      <c r="D351" s="39"/>
      <c r="E351" s="40"/>
      <c r="F351" s="40"/>
      <c r="G351" s="40"/>
      <c r="H351" s="40"/>
      <c r="I351" s="40"/>
      <c r="J351" s="109"/>
    </row>
    <row r="352" spans="1:10">
      <c r="A352" s="100"/>
      <c r="B352" s="44" t="s">
        <v>2</v>
      </c>
      <c r="C352" s="13" t="s">
        <v>6</v>
      </c>
      <c r="D352" s="31">
        <v>15</v>
      </c>
      <c r="E352" s="33"/>
      <c r="F352" s="33"/>
      <c r="G352" s="33">
        <v>400</v>
      </c>
      <c r="H352" s="93">
        <f t="shared" ref="H352:H372" si="74">G352*D352</f>
        <v>6000</v>
      </c>
      <c r="I352" s="93">
        <f t="shared" ref="I352:I372" si="75">E352+G352</f>
        <v>400</v>
      </c>
      <c r="J352" s="75">
        <f>D352*I352</f>
        <v>6000</v>
      </c>
    </row>
    <row r="353" spans="1:10" ht="123" customHeight="1">
      <c r="A353" s="71">
        <f>A347+1</f>
        <v>15</v>
      </c>
      <c r="B353" s="62" t="s">
        <v>160</v>
      </c>
      <c r="C353" s="16"/>
      <c r="D353" s="30"/>
      <c r="E353" s="11"/>
      <c r="F353" s="11"/>
      <c r="G353" s="11"/>
      <c r="H353" s="11"/>
      <c r="I353" s="11"/>
      <c r="J353" s="72"/>
    </row>
    <row r="354" spans="1:10">
      <c r="A354" s="99"/>
      <c r="B354" s="44" t="s">
        <v>170</v>
      </c>
      <c r="C354" s="13" t="s">
        <v>7</v>
      </c>
      <c r="D354" s="31">
        <v>0</v>
      </c>
      <c r="E354" s="89">
        <v>3200</v>
      </c>
      <c r="F354" s="89">
        <f>D354*E354</f>
        <v>0</v>
      </c>
      <c r="G354" s="89">
        <v>850</v>
      </c>
      <c r="H354" s="93">
        <f t="shared" si="74"/>
        <v>0</v>
      </c>
      <c r="I354" s="93">
        <f t="shared" si="75"/>
        <v>4050</v>
      </c>
      <c r="J354" s="75">
        <f>D354*I354</f>
        <v>0</v>
      </c>
    </row>
    <row r="355" spans="1:10">
      <c r="A355" s="100"/>
      <c r="B355" s="44" t="s">
        <v>171</v>
      </c>
      <c r="C355" s="13" t="s">
        <v>6</v>
      </c>
      <c r="D355" s="31">
        <f>D352</f>
        <v>15</v>
      </c>
      <c r="E355" s="33"/>
      <c r="F355" s="33"/>
      <c r="G355" s="94">
        <v>300</v>
      </c>
      <c r="H355" s="95">
        <f t="shared" si="74"/>
        <v>4500</v>
      </c>
      <c r="I355" s="93">
        <f t="shared" si="75"/>
        <v>300</v>
      </c>
      <c r="J355" s="75">
        <f>D355*I355</f>
        <v>4500</v>
      </c>
    </row>
    <row r="356" spans="1:10" ht="409.5" hidden="1">
      <c r="A356" s="99">
        <f>A353+1</f>
        <v>16</v>
      </c>
      <c r="B356" s="149" t="s">
        <v>201</v>
      </c>
      <c r="C356" s="34"/>
      <c r="D356" s="35"/>
      <c r="E356" s="143"/>
      <c r="F356" s="143"/>
      <c r="G356" s="147"/>
      <c r="H356" s="148"/>
      <c r="I356" s="142"/>
      <c r="J356" s="110"/>
    </row>
    <row r="357" spans="1:10" hidden="1">
      <c r="A357" s="99"/>
      <c r="B357" s="44" t="s">
        <v>200</v>
      </c>
      <c r="C357" s="13" t="s">
        <v>22</v>
      </c>
      <c r="D357" s="31">
        <v>0</v>
      </c>
      <c r="E357" s="171">
        <v>350000</v>
      </c>
      <c r="F357" s="33">
        <f>D357*E357</f>
        <v>0</v>
      </c>
      <c r="G357" s="94">
        <v>50000</v>
      </c>
      <c r="H357" s="95">
        <f>D357*G357</f>
        <v>0</v>
      </c>
      <c r="I357" s="93">
        <f>E357+G357</f>
        <v>400000</v>
      </c>
      <c r="J357" s="75">
        <f>D357*I357</f>
        <v>0</v>
      </c>
    </row>
    <row r="358" spans="1:10" ht="137.25" customHeight="1">
      <c r="A358" s="71">
        <f>A356+1</f>
        <v>17</v>
      </c>
      <c r="B358" s="61" t="s">
        <v>183</v>
      </c>
      <c r="C358" s="34"/>
      <c r="D358" s="35"/>
      <c r="E358" s="36"/>
      <c r="F358" s="36"/>
      <c r="G358" s="36"/>
      <c r="H358" s="36"/>
      <c r="I358" s="36"/>
      <c r="J358" s="72"/>
    </row>
    <row r="359" spans="1:10" hidden="1">
      <c r="A359" s="99"/>
      <c r="B359" s="44" t="s">
        <v>55</v>
      </c>
      <c r="C359" s="13" t="s">
        <v>7</v>
      </c>
      <c r="D359" s="31" t="e">
        <f>D180</f>
        <v>#REF!</v>
      </c>
      <c r="E359" s="33"/>
      <c r="F359" s="33"/>
      <c r="G359" s="89">
        <v>6200</v>
      </c>
      <c r="H359" s="93" t="e">
        <f t="shared" si="74"/>
        <v>#REF!</v>
      </c>
      <c r="I359" s="93">
        <f t="shared" si="75"/>
        <v>6200</v>
      </c>
      <c r="J359" s="75" t="e">
        <f t="shared" ref="J359:J372" si="76">D359*I359</f>
        <v>#REF!</v>
      </c>
    </row>
    <row r="360" spans="1:10" hidden="1">
      <c r="A360" s="99"/>
      <c r="B360" s="44" t="s">
        <v>54</v>
      </c>
      <c r="C360" s="13" t="s">
        <v>7</v>
      </c>
      <c r="D360" s="31" t="e">
        <f>D181</f>
        <v>#REF!</v>
      </c>
      <c r="E360" s="33"/>
      <c r="F360" s="33"/>
      <c r="G360" s="89">
        <v>5500</v>
      </c>
      <c r="H360" s="93" t="e">
        <f t="shared" si="74"/>
        <v>#REF!</v>
      </c>
      <c r="I360" s="93">
        <f t="shared" si="75"/>
        <v>5500</v>
      </c>
      <c r="J360" s="75" t="e">
        <f t="shared" si="76"/>
        <v>#REF!</v>
      </c>
    </row>
    <row r="361" spans="1:10" hidden="1">
      <c r="A361" s="99"/>
      <c r="B361" s="44" t="s">
        <v>233</v>
      </c>
      <c r="C361" s="13" t="s">
        <v>7</v>
      </c>
      <c r="D361" s="31" t="e">
        <f t="shared" ref="D361:D369" si="77">ROUNDUP(D182*0.2,0)</f>
        <v>#REF!</v>
      </c>
      <c r="E361" s="33"/>
      <c r="F361" s="33"/>
      <c r="G361" s="89">
        <v>3800</v>
      </c>
      <c r="H361" s="93" t="e">
        <f t="shared" si="74"/>
        <v>#REF!</v>
      </c>
      <c r="I361" s="93">
        <f t="shared" si="75"/>
        <v>3800</v>
      </c>
      <c r="J361" s="75" t="e">
        <f t="shared" si="76"/>
        <v>#REF!</v>
      </c>
    </row>
    <row r="362" spans="1:10" hidden="1">
      <c r="A362" s="99"/>
      <c r="B362" s="44" t="s">
        <v>56</v>
      </c>
      <c r="C362" s="13" t="s">
        <v>7</v>
      </c>
      <c r="D362" s="31" t="e">
        <f t="shared" si="77"/>
        <v>#REF!</v>
      </c>
      <c r="E362" s="33"/>
      <c r="F362" s="33"/>
      <c r="G362" s="89">
        <v>3800</v>
      </c>
      <c r="H362" s="93" t="e">
        <f t="shared" si="74"/>
        <v>#REF!</v>
      </c>
      <c r="I362" s="93">
        <f t="shared" si="75"/>
        <v>3800</v>
      </c>
      <c r="J362" s="75" t="e">
        <f t="shared" si="76"/>
        <v>#REF!</v>
      </c>
    </row>
    <row r="363" spans="1:10" hidden="1">
      <c r="A363" s="99"/>
      <c r="B363" s="44" t="s">
        <v>57</v>
      </c>
      <c r="C363" s="13" t="s">
        <v>7</v>
      </c>
      <c r="D363" s="31" t="e">
        <f t="shared" si="77"/>
        <v>#REF!</v>
      </c>
      <c r="E363" s="33"/>
      <c r="F363" s="33"/>
      <c r="G363" s="89">
        <v>2850</v>
      </c>
      <c r="H363" s="93" t="e">
        <f t="shared" si="74"/>
        <v>#REF!</v>
      </c>
      <c r="I363" s="93">
        <f t="shared" si="75"/>
        <v>2850</v>
      </c>
      <c r="J363" s="75" t="e">
        <f t="shared" si="76"/>
        <v>#REF!</v>
      </c>
    </row>
    <row r="364" spans="1:10" hidden="1">
      <c r="A364" s="99"/>
      <c r="B364" s="44" t="s">
        <v>58</v>
      </c>
      <c r="C364" s="13" t="s">
        <v>7</v>
      </c>
      <c r="D364" s="31" t="e">
        <f t="shared" si="77"/>
        <v>#REF!</v>
      </c>
      <c r="E364" s="33"/>
      <c r="F364" s="33"/>
      <c r="G364" s="89">
        <v>2850</v>
      </c>
      <c r="H364" s="93" t="e">
        <f t="shared" si="74"/>
        <v>#REF!</v>
      </c>
      <c r="I364" s="93">
        <f t="shared" si="75"/>
        <v>2850</v>
      </c>
      <c r="J364" s="75" t="e">
        <f t="shared" si="76"/>
        <v>#REF!</v>
      </c>
    </row>
    <row r="365" spans="1:10" hidden="1">
      <c r="A365" s="99"/>
      <c r="B365" s="44" t="s">
        <v>59</v>
      </c>
      <c r="C365" s="13" t="s">
        <v>7</v>
      </c>
      <c r="D365" s="31">
        <f t="shared" si="77"/>
        <v>0</v>
      </c>
      <c r="E365" s="33"/>
      <c r="F365" s="33"/>
      <c r="G365" s="89">
        <v>1900</v>
      </c>
      <c r="H365" s="93">
        <f t="shared" si="74"/>
        <v>0</v>
      </c>
      <c r="I365" s="93">
        <f t="shared" si="75"/>
        <v>1900</v>
      </c>
      <c r="J365" s="75">
        <f t="shared" si="76"/>
        <v>0</v>
      </c>
    </row>
    <row r="366" spans="1:10">
      <c r="A366" s="99"/>
      <c r="B366" s="44" t="s">
        <v>60</v>
      </c>
      <c r="C366" s="13" t="s">
        <v>7</v>
      </c>
      <c r="D366" s="31">
        <f t="shared" si="77"/>
        <v>1</v>
      </c>
      <c r="E366" s="33"/>
      <c r="F366" s="33"/>
      <c r="G366" s="89">
        <v>1900</v>
      </c>
      <c r="H366" s="93">
        <f t="shared" si="74"/>
        <v>1900</v>
      </c>
      <c r="I366" s="93">
        <f t="shared" si="75"/>
        <v>1900</v>
      </c>
      <c r="J366" s="75">
        <f t="shared" si="76"/>
        <v>1900</v>
      </c>
    </row>
    <row r="367" spans="1:10">
      <c r="A367" s="99"/>
      <c r="B367" s="44" t="s">
        <v>61</v>
      </c>
      <c r="C367" s="13" t="s">
        <v>7</v>
      </c>
      <c r="D367" s="31">
        <f t="shared" si="77"/>
        <v>1</v>
      </c>
      <c r="E367" s="33"/>
      <c r="F367" s="33"/>
      <c r="G367" s="89">
        <v>1900</v>
      </c>
      <c r="H367" s="93">
        <f t="shared" si="74"/>
        <v>1900</v>
      </c>
      <c r="I367" s="93">
        <f t="shared" si="75"/>
        <v>1900</v>
      </c>
      <c r="J367" s="75">
        <f t="shared" si="76"/>
        <v>1900</v>
      </c>
    </row>
    <row r="368" spans="1:10">
      <c r="A368" s="99"/>
      <c r="B368" s="44" t="s">
        <v>62</v>
      </c>
      <c r="C368" s="13" t="s">
        <v>7</v>
      </c>
      <c r="D368" s="31">
        <f t="shared" si="77"/>
        <v>1</v>
      </c>
      <c r="E368" s="33"/>
      <c r="F368" s="33"/>
      <c r="G368" s="89">
        <v>950</v>
      </c>
      <c r="H368" s="93">
        <f t="shared" si="74"/>
        <v>950</v>
      </c>
      <c r="I368" s="93">
        <f t="shared" si="75"/>
        <v>950</v>
      </c>
      <c r="J368" s="75">
        <f t="shared" si="76"/>
        <v>950</v>
      </c>
    </row>
    <row r="369" spans="1:10">
      <c r="A369" s="99"/>
      <c r="B369" s="44" t="s">
        <v>63</v>
      </c>
      <c r="C369" s="13" t="s">
        <v>7</v>
      </c>
      <c r="D369" s="31">
        <f t="shared" si="77"/>
        <v>1</v>
      </c>
      <c r="E369" s="33"/>
      <c r="F369" s="33"/>
      <c r="G369" s="89">
        <v>950</v>
      </c>
      <c r="H369" s="93">
        <f t="shared" si="74"/>
        <v>950</v>
      </c>
      <c r="I369" s="93">
        <f t="shared" si="75"/>
        <v>950</v>
      </c>
      <c r="J369" s="75">
        <f t="shared" si="76"/>
        <v>950</v>
      </c>
    </row>
    <row r="370" spans="1:10" hidden="1">
      <c r="A370" s="99"/>
      <c r="B370" s="44" t="s">
        <v>64</v>
      </c>
      <c r="C370" s="13" t="s">
        <v>7</v>
      </c>
      <c r="D370" s="31" t="e">
        <f>ROUNDUP(D192*0.2,0)</f>
        <v>#REF!</v>
      </c>
      <c r="E370" s="33"/>
      <c r="F370" s="33"/>
      <c r="G370" s="89">
        <v>950</v>
      </c>
      <c r="H370" s="93" t="e">
        <f t="shared" si="74"/>
        <v>#REF!</v>
      </c>
      <c r="I370" s="93">
        <f t="shared" si="75"/>
        <v>950</v>
      </c>
      <c r="J370" s="75" t="e">
        <f t="shared" si="76"/>
        <v>#REF!</v>
      </c>
    </row>
    <row r="371" spans="1:10" hidden="1">
      <c r="A371" s="99"/>
      <c r="B371" s="44" t="s">
        <v>64</v>
      </c>
      <c r="C371" s="13" t="s">
        <v>7</v>
      </c>
      <c r="D371" s="31">
        <v>0</v>
      </c>
      <c r="E371" s="33"/>
      <c r="F371" s="33"/>
      <c r="G371" s="89">
        <v>950</v>
      </c>
      <c r="H371" s="93">
        <f t="shared" si="74"/>
        <v>0</v>
      </c>
      <c r="I371" s="93">
        <f t="shared" si="75"/>
        <v>950</v>
      </c>
      <c r="J371" s="75">
        <f t="shared" si="76"/>
        <v>0</v>
      </c>
    </row>
    <row r="372" spans="1:10" hidden="1">
      <c r="A372" s="100"/>
      <c r="B372" s="44" t="s">
        <v>65</v>
      </c>
      <c r="C372" s="13" t="s">
        <v>7</v>
      </c>
      <c r="D372" s="31">
        <v>0</v>
      </c>
      <c r="E372" s="33"/>
      <c r="F372" s="33"/>
      <c r="G372" s="89">
        <v>950</v>
      </c>
      <c r="H372" s="93">
        <f t="shared" si="74"/>
        <v>0</v>
      </c>
      <c r="I372" s="93">
        <f t="shared" si="75"/>
        <v>950</v>
      </c>
      <c r="J372" s="75">
        <f t="shared" si="76"/>
        <v>0</v>
      </c>
    </row>
    <row r="373" spans="1:10" s="186" customFormat="1" ht="136.5">
      <c r="A373" s="146">
        <f>A358+1</f>
        <v>18</v>
      </c>
      <c r="B373" s="61" t="s">
        <v>199</v>
      </c>
      <c r="C373" s="181"/>
      <c r="D373" s="182"/>
      <c r="E373" s="183"/>
      <c r="F373" s="183"/>
      <c r="G373" s="184"/>
      <c r="H373" s="183"/>
      <c r="I373" s="183"/>
      <c r="J373" s="185"/>
    </row>
    <row r="374" spans="1:10" hidden="1">
      <c r="A374" s="99"/>
      <c r="B374" s="44" t="s">
        <v>55</v>
      </c>
      <c r="C374" s="13" t="s">
        <v>7</v>
      </c>
      <c r="D374" s="31" t="e">
        <f t="shared" ref="D374:D378" si="78">ROUNDUP(D181*0.2,0)</f>
        <v>#REF!</v>
      </c>
      <c r="E374" s="33"/>
      <c r="F374" s="33"/>
      <c r="G374" s="89">
        <v>0</v>
      </c>
      <c r="H374" s="93" t="e">
        <f t="shared" ref="H374:H385" si="79">G374*D374</f>
        <v>#REF!</v>
      </c>
      <c r="I374" s="93">
        <f t="shared" ref="I374:I385" si="80">E374+G374</f>
        <v>0</v>
      </c>
      <c r="J374" s="75" t="e">
        <f t="shared" ref="J374:J385" si="81">D374*I374</f>
        <v>#REF!</v>
      </c>
    </row>
    <row r="375" spans="1:10" hidden="1">
      <c r="A375" s="99"/>
      <c r="B375" s="44" t="s">
        <v>54</v>
      </c>
      <c r="C375" s="13" t="s">
        <v>7</v>
      </c>
      <c r="D375" s="31" t="e">
        <f t="shared" si="78"/>
        <v>#REF!</v>
      </c>
      <c r="E375" s="33"/>
      <c r="F375" s="33"/>
      <c r="G375" s="89">
        <v>0</v>
      </c>
      <c r="H375" s="93" t="e">
        <f t="shared" si="79"/>
        <v>#REF!</v>
      </c>
      <c r="I375" s="93">
        <f t="shared" si="80"/>
        <v>0</v>
      </c>
      <c r="J375" s="75" t="e">
        <f t="shared" si="81"/>
        <v>#REF!</v>
      </c>
    </row>
    <row r="376" spans="1:10" hidden="1">
      <c r="A376" s="99"/>
      <c r="B376" s="44" t="s">
        <v>56</v>
      </c>
      <c r="C376" s="13" t="s">
        <v>7</v>
      </c>
      <c r="D376" s="31" t="e">
        <f t="shared" si="78"/>
        <v>#REF!</v>
      </c>
      <c r="E376" s="33"/>
      <c r="F376" s="33"/>
      <c r="G376" s="89">
        <v>0</v>
      </c>
      <c r="H376" s="93" t="e">
        <f t="shared" si="79"/>
        <v>#REF!</v>
      </c>
      <c r="I376" s="93">
        <f t="shared" si="80"/>
        <v>0</v>
      </c>
      <c r="J376" s="75" t="e">
        <f t="shared" si="81"/>
        <v>#REF!</v>
      </c>
    </row>
    <row r="377" spans="1:10" hidden="1">
      <c r="A377" s="99"/>
      <c r="B377" s="44" t="s">
        <v>57</v>
      </c>
      <c r="C377" s="13" t="s">
        <v>7</v>
      </c>
      <c r="D377" s="31" t="e">
        <f t="shared" si="78"/>
        <v>#REF!</v>
      </c>
      <c r="E377" s="33"/>
      <c r="F377" s="33"/>
      <c r="G377" s="89">
        <v>0</v>
      </c>
      <c r="H377" s="93" t="e">
        <f t="shared" si="79"/>
        <v>#REF!</v>
      </c>
      <c r="I377" s="93">
        <f t="shared" si="80"/>
        <v>0</v>
      </c>
      <c r="J377" s="75" t="e">
        <f t="shared" si="81"/>
        <v>#REF!</v>
      </c>
    </row>
    <row r="378" spans="1:10" hidden="1">
      <c r="A378" s="99"/>
      <c r="B378" s="44" t="s">
        <v>58</v>
      </c>
      <c r="C378" s="13" t="s">
        <v>7</v>
      </c>
      <c r="D378" s="31" t="e">
        <f t="shared" si="78"/>
        <v>#REF!</v>
      </c>
      <c r="E378" s="33"/>
      <c r="F378" s="33"/>
      <c r="G378" s="89">
        <v>0</v>
      </c>
      <c r="H378" s="93" t="e">
        <f t="shared" si="79"/>
        <v>#REF!</v>
      </c>
      <c r="I378" s="93">
        <f t="shared" si="80"/>
        <v>0</v>
      </c>
      <c r="J378" s="75" t="e">
        <f t="shared" si="81"/>
        <v>#REF!</v>
      </c>
    </row>
    <row r="379" spans="1:10" hidden="1">
      <c r="A379" s="99"/>
      <c r="B379" s="44" t="s">
        <v>59</v>
      </c>
      <c r="C379" s="13" t="s">
        <v>7</v>
      </c>
      <c r="D379" s="31">
        <f>ROUNDUP(D186*0.2,0)</f>
        <v>0</v>
      </c>
      <c r="E379" s="33"/>
      <c r="F379" s="33"/>
      <c r="G379" s="89">
        <v>0</v>
      </c>
      <c r="H379" s="93">
        <f t="shared" si="79"/>
        <v>0</v>
      </c>
      <c r="I379" s="93">
        <f t="shared" si="80"/>
        <v>0</v>
      </c>
      <c r="J379" s="75">
        <f t="shared" si="81"/>
        <v>0</v>
      </c>
    </row>
    <row r="380" spans="1:10">
      <c r="A380" s="99"/>
      <c r="B380" s="44" t="s">
        <v>60</v>
      </c>
      <c r="C380" s="13" t="s">
        <v>7</v>
      </c>
      <c r="D380" s="31">
        <f t="shared" ref="D380:D385" si="82">ROUNDUP(D187*0.2,0)</f>
        <v>1</v>
      </c>
      <c r="E380" s="33"/>
      <c r="F380" s="33"/>
      <c r="G380" s="89">
        <v>0</v>
      </c>
      <c r="H380" s="93">
        <f t="shared" si="79"/>
        <v>0</v>
      </c>
      <c r="I380" s="93">
        <f t="shared" si="80"/>
        <v>0</v>
      </c>
      <c r="J380" s="75">
        <f t="shared" si="81"/>
        <v>0</v>
      </c>
    </row>
    <row r="381" spans="1:10">
      <c r="A381" s="99"/>
      <c r="B381" s="44" t="s">
        <v>61</v>
      </c>
      <c r="C381" s="13" t="s">
        <v>7</v>
      </c>
      <c r="D381" s="31">
        <f t="shared" si="82"/>
        <v>1</v>
      </c>
      <c r="E381" s="33"/>
      <c r="F381" s="33"/>
      <c r="G381" s="89">
        <v>0</v>
      </c>
      <c r="H381" s="93">
        <f t="shared" si="79"/>
        <v>0</v>
      </c>
      <c r="I381" s="93">
        <f t="shared" si="80"/>
        <v>0</v>
      </c>
      <c r="J381" s="75">
        <f t="shared" si="81"/>
        <v>0</v>
      </c>
    </row>
    <row r="382" spans="1:10">
      <c r="A382" s="99"/>
      <c r="B382" s="44" t="s">
        <v>62</v>
      </c>
      <c r="C382" s="13" t="s">
        <v>7</v>
      </c>
      <c r="D382" s="31">
        <f t="shared" si="82"/>
        <v>1</v>
      </c>
      <c r="E382" s="33"/>
      <c r="F382" s="33"/>
      <c r="G382" s="89">
        <v>0</v>
      </c>
      <c r="H382" s="93">
        <f t="shared" si="79"/>
        <v>0</v>
      </c>
      <c r="I382" s="93">
        <f t="shared" si="80"/>
        <v>0</v>
      </c>
      <c r="J382" s="75">
        <f t="shared" si="81"/>
        <v>0</v>
      </c>
    </row>
    <row r="383" spans="1:10">
      <c r="A383" s="99"/>
      <c r="B383" s="44" t="s">
        <v>63</v>
      </c>
      <c r="C383" s="13" t="s">
        <v>7</v>
      </c>
      <c r="D383" s="31">
        <f t="shared" si="82"/>
        <v>1</v>
      </c>
      <c r="E383" s="33"/>
      <c r="F383" s="33"/>
      <c r="G383" s="89">
        <v>0</v>
      </c>
      <c r="H383" s="93">
        <f t="shared" si="79"/>
        <v>0</v>
      </c>
      <c r="I383" s="93">
        <f t="shared" si="80"/>
        <v>0</v>
      </c>
      <c r="J383" s="75">
        <f t="shared" si="81"/>
        <v>0</v>
      </c>
    </row>
    <row r="384" spans="1:10">
      <c r="A384" s="99"/>
      <c r="B384" s="44" t="s">
        <v>64</v>
      </c>
      <c r="C384" s="13" t="s">
        <v>7</v>
      </c>
      <c r="D384" s="31">
        <f t="shared" si="82"/>
        <v>1</v>
      </c>
      <c r="E384" s="33"/>
      <c r="F384" s="33"/>
      <c r="G384" s="89">
        <v>0</v>
      </c>
      <c r="H384" s="93">
        <f t="shared" si="79"/>
        <v>0</v>
      </c>
      <c r="I384" s="93">
        <f t="shared" si="80"/>
        <v>0</v>
      </c>
      <c r="J384" s="75">
        <f t="shared" si="81"/>
        <v>0</v>
      </c>
    </row>
    <row r="385" spans="1:10" hidden="1">
      <c r="A385" s="100"/>
      <c r="B385" s="44" t="s">
        <v>65</v>
      </c>
      <c r="C385" s="13" t="s">
        <v>7</v>
      </c>
      <c r="D385" s="31" t="e">
        <f t="shared" si="82"/>
        <v>#REF!</v>
      </c>
      <c r="E385" s="33"/>
      <c r="F385" s="33"/>
      <c r="G385" s="89">
        <v>0</v>
      </c>
      <c r="H385" s="93" t="e">
        <f t="shared" si="79"/>
        <v>#REF!</v>
      </c>
      <c r="I385" s="93">
        <f t="shared" si="80"/>
        <v>0</v>
      </c>
      <c r="J385" s="75" t="e">
        <f t="shared" si="81"/>
        <v>#REF!</v>
      </c>
    </row>
    <row r="386" spans="1:10" ht="15.75">
      <c r="A386" s="372" t="s">
        <v>186</v>
      </c>
      <c r="B386" s="372"/>
      <c r="C386" s="372"/>
      <c r="D386" s="372"/>
      <c r="E386" s="372"/>
      <c r="F386" s="372"/>
      <c r="G386" s="372"/>
      <c r="H386" s="372"/>
      <c r="I386" s="372"/>
      <c r="J386" s="326" t="e">
        <f>SUM(J64:J385)</f>
        <v>#REF!</v>
      </c>
    </row>
    <row r="387" spans="1:10" s="1" customFormat="1" ht="15.75">
      <c r="A387" s="373"/>
      <c r="B387" s="373"/>
      <c r="C387" s="373"/>
      <c r="D387" s="373"/>
      <c r="E387" s="373"/>
      <c r="F387" s="373"/>
      <c r="G387" s="373"/>
      <c r="H387" s="373"/>
      <c r="I387" s="373"/>
      <c r="J387" s="373"/>
    </row>
    <row r="388" spans="1:10" s="47" customFormat="1" ht="15.75" customHeight="1">
      <c r="A388" s="321"/>
      <c r="B388" s="321" t="s">
        <v>184</v>
      </c>
      <c r="C388" s="322"/>
      <c r="D388" s="323"/>
      <c r="E388" s="324"/>
      <c r="F388" s="324"/>
      <c r="G388" s="324"/>
      <c r="H388" s="324"/>
      <c r="I388" s="325"/>
      <c r="J388" s="327"/>
    </row>
    <row r="389" spans="1:10" s="47" customFormat="1" ht="79.5" customHeight="1">
      <c r="A389" s="296">
        <v>1</v>
      </c>
      <c r="B389" s="297" t="s">
        <v>161</v>
      </c>
      <c r="C389" s="298"/>
      <c r="D389" s="299"/>
      <c r="E389" s="300"/>
      <c r="F389" s="300"/>
      <c r="G389" s="300"/>
      <c r="H389" s="300"/>
      <c r="I389" s="301"/>
      <c r="J389" s="302"/>
    </row>
    <row r="390" spans="1:10" s="52" customFormat="1" ht="18">
      <c r="A390" s="100"/>
      <c r="B390" s="51" t="s">
        <v>79</v>
      </c>
      <c r="C390" s="21" t="s">
        <v>78</v>
      </c>
      <c r="D390" s="278">
        <v>3</v>
      </c>
      <c r="E390" s="97">
        <v>450</v>
      </c>
      <c r="F390" s="97">
        <f>D390*E390</f>
        <v>1350</v>
      </c>
      <c r="G390" s="97">
        <v>650</v>
      </c>
      <c r="H390" s="93">
        <f>G390*D390</f>
        <v>1950</v>
      </c>
      <c r="I390" s="93">
        <f>E390+G390</f>
        <v>1100</v>
      </c>
      <c r="J390" s="75">
        <f>D390*I390</f>
        <v>3300</v>
      </c>
    </row>
    <row r="391" spans="1:10" s="47" customFormat="1" ht="48" customHeight="1">
      <c r="A391" s="114">
        <f>A389+1</f>
        <v>2</v>
      </c>
      <c r="B391" s="55" t="s">
        <v>234</v>
      </c>
      <c r="C391" s="48"/>
      <c r="D391" s="49"/>
      <c r="E391" s="50"/>
      <c r="F391" s="50"/>
      <c r="G391" s="50"/>
      <c r="H391" s="50"/>
      <c r="I391" s="50"/>
      <c r="J391" s="72"/>
    </row>
    <row r="392" spans="1:10" s="52" customFormat="1" ht="18">
      <c r="A392" s="264"/>
      <c r="B392" s="303" t="s">
        <v>142</v>
      </c>
      <c r="C392" s="304" t="s">
        <v>78</v>
      </c>
      <c r="D392" s="305">
        <v>7</v>
      </c>
      <c r="E392" s="306">
        <v>1400</v>
      </c>
      <c r="F392" s="306">
        <f>D392*E392</f>
        <v>9800</v>
      </c>
      <c r="G392" s="306">
        <v>1600</v>
      </c>
      <c r="H392" s="307">
        <f>G392*D392</f>
        <v>11200</v>
      </c>
      <c r="I392" s="307">
        <f>E392+G392</f>
        <v>3000</v>
      </c>
      <c r="J392" s="270">
        <f>D392*I392</f>
        <v>21000</v>
      </c>
    </row>
    <row r="393" spans="1:10" s="52" customFormat="1" ht="15.75">
      <c r="A393" s="374"/>
      <c r="B393" s="375"/>
      <c r="C393" s="375"/>
      <c r="D393" s="375"/>
      <c r="E393" s="375"/>
      <c r="F393" s="375"/>
      <c r="G393" s="375"/>
      <c r="H393" s="375"/>
      <c r="I393" s="294"/>
      <c r="J393" s="295">
        <f>SUM(J389:J392)</f>
        <v>24300</v>
      </c>
    </row>
    <row r="394" spans="1:10">
      <c r="A394" s="150"/>
      <c r="B394" s="151"/>
      <c r="C394" s="152"/>
      <c r="D394" s="153"/>
      <c r="E394" s="136"/>
      <c r="F394" s="136"/>
      <c r="G394" s="136"/>
      <c r="H394" s="136"/>
      <c r="I394" s="136"/>
      <c r="J394" s="154"/>
    </row>
    <row r="395" spans="1:10" s="115" customFormat="1" ht="15.75">
      <c r="A395" s="117" t="s">
        <v>180</v>
      </c>
      <c r="B395" s="29"/>
      <c r="C395" s="118"/>
      <c r="D395" s="118"/>
      <c r="E395" s="119"/>
      <c r="F395" s="120"/>
      <c r="G395" s="8"/>
      <c r="H395" s="120"/>
      <c r="I395" s="8"/>
      <c r="J395" s="121"/>
    </row>
    <row r="396" spans="1:10" s="115" customFormat="1" ht="15.75">
      <c r="A396" s="355" t="str">
        <f>B7</f>
        <v>DEMONTAŽNI RADOVI</v>
      </c>
      <c r="B396" s="356"/>
      <c r="C396" s="356"/>
      <c r="D396" s="356"/>
      <c r="E396" s="356"/>
      <c r="F396" s="122">
        <f>+F61</f>
        <v>0</v>
      </c>
      <c r="G396" s="122"/>
      <c r="H396" s="122">
        <f>+H61</f>
        <v>0</v>
      </c>
      <c r="I396" s="122"/>
      <c r="J396" s="123">
        <f>+J61</f>
        <v>5000</v>
      </c>
    </row>
    <row r="397" spans="1:10" s="115" customFormat="1" ht="15.75">
      <c r="A397" s="347" t="str">
        <f>+B63</f>
        <v>VRELOVODNA MREŽA</v>
      </c>
      <c r="B397" s="348"/>
      <c r="C397" s="348"/>
      <c r="D397" s="348"/>
      <c r="E397" s="348"/>
      <c r="F397" s="124">
        <f>+F386</f>
        <v>0</v>
      </c>
      <c r="G397" s="124"/>
      <c r="H397" s="124">
        <f>+H386</f>
        <v>0</v>
      </c>
      <c r="I397" s="124"/>
      <c r="J397" s="125" t="e">
        <f>+J386</f>
        <v>#REF!</v>
      </c>
    </row>
    <row r="398" spans="1:10" s="115" customFormat="1" ht="15.75">
      <c r="A398" s="347" t="str">
        <f>+B388</f>
        <v>IZOLATERSKI RADOVI</v>
      </c>
      <c r="B398" s="348"/>
      <c r="C398" s="348"/>
      <c r="D398" s="348"/>
      <c r="E398" s="348"/>
      <c r="F398" s="124">
        <f>+F393</f>
        <v>0</v>
      </c>
      <c r="G398" s="124"/>
      <c r="H398" s="124">
        <f>+H393</f>
        <v>0</v>
      </c>
      <c r="I398" s="124"/>
      <c r="J398" s="125">
        <f>+J393</f>
        <v>24300</v>
      </c>
    </row>
    <row r="399" spans="1:10" s="116" customFormat="1" ht="15.75">
      <c r="A399" s="349"/>
      <c r="B399" s="350"/>
      <c r="C399" s="350"/>
      <c r="D399" s="350"/>
      <c r="E399" s="351"/>
      <c r="F399" s="126">
        <f>SUM(F396:F398)</f>
        <v>0</v>
      </c>
      <c r="G399" s="126"/>
      <c r="H399" s="126">
        <f>SUM(H396:H398)</f>
        <v>0</v>
      </c>
      <c r="I399" s="126"/>
      <c r="J399" s="127" t="e">
        <f>SUM(J396:J398)</f>
        <v>#REF!</v>
      </c>
    </row>
    <row r="401" spans="1:10" hidden="1"/>
    <row r="402" spans="1:10" hidden="1"/>
    <row r="403" spans="1:10" s="186" customFormat="1" ht="105" hidden="1" customHeight="1">
      <c r="A403" s="187"/>
      <c r="B403" s="352" t="s">
        <v>195</v>
      </c>
      <c r="C403" s="353"/>
      <c r="D403" s="353"/>
      <c r="E403" s="353"/>
      <c r="F403" s="353"/>
      <c r="G403" s="353"/>
      <c r="H403" s="353"/>
      <c r="I403" s="353"/>
      <c r="J403" s="353"/>
    </row>
    <row r="404" spans="1:10" s="186" customFormat="1" ht="12.75" hidden="1">
      <c r="A404" s="187"/>
      <c r="B404" s="354" t="s">
        <v>196</v>
      </c>
      <c r="C404" s="354"/>
      <c r="D404" s="354"/>
      <c r="E404" s="354"/>
      <c r="F404" s="354"/>
      <c r="G404" s="354"/>
      <c r="H404" s="354"/>
      <c r="I404" s="354"/>
      <c r="J404" s="354"/>
    </row>
    <row r="405" spans="1:10" hidden="1"/>
  </sheetData>
  <mergeCells count="19">
    <mergeCell ref="A396:E396"/>
    <mergeCell ref="A1:J1"/>
    <mergeCell ref="A2:J2"/>
    <mergeCell ref="A4:A5"/>
    <mergeCell ref="B4:B5"/>
    <mergeCell ref="C4:C5"/>
    <mergeCell ref="D4:D5"/>
    <mergeCell ref="E4:F4"/>
    <mergeCell ref="G4:H4"/>
    <mergeCell ref="A61:H61"/>
    <mergeCell ref="A62:J62"/>
    <mergeCell ref="A386:I386"/>
    <mergeCell ref="A387:J387"/>
    <mergeCell ref="A393:H393"/>
    <mergeCell ref="A397:E397"/>
    <mergeCell ref="A398:E398"/>
    <mergeCell ref="A399:E399"/>
    <mergeCell ref="B403:J403"/>
    <mergeCell ref="B404:J404"/>
  </mergeCells>
  <conditionalFormatting sqref="D7 E55:F56">
    <cfRule type="cellIs" dxfId="3" priority="4" stopIfTrue="1" operator="equal">
      <formula>0</formula>
    </cfRule>
  </conditionalFormatting>
  <conditionalFormatting sqref="E395">
    <cfRule type="cellIs" dxfId="2" priority="3" stopIfTrue="1" operator="equal">
      <formula>0</formula>
    </cfRule>
  </conditionalFormatting>
  <conditionalFormatting sqref="E57:F58 E60:F60">
    <cfRule type="cellIs" dxfId="1" priority="2" stopIfTrue="1" operator="equal">
      <formula>0</formula>
    </cfRule>
  </conditionalFormatting>
  <conditionalFormatting sqref="E59:F59">
    <cfRule type="cellIs" dxfId="0" priority="1" stopIfTrue="1" operator="equal">
      <formula>0</formula>
    </cfRule>
  </conditionalFormatting>
  <printOptions horizontalCentered="1"/>
  <pageMargins left="0.39370078740157483" right="0.19685039370078741" top="0.36" bottom="0.39370078740157483" header="0" footer="0"/>
  <pageSetup paperSize="9" scale="97" firstPageNumber="0" orientation="landscape" r:id="rId1"/>
  <rowBreaks count="2" manualBreakCount="2">
    <brk id="372" max="9" man="1"/>
    <brk id="392" max="9"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14"/>
  <sheetViews>
    <sheetView showGridLines="0" view="pageBreakPreview" topLeftCell="A173" zoomScale="160" zoomScaleNormal="145" zoomScaleSheetLayoutView="160" workbookViewId="0">
      <pane xSplit="1" topLeftCell="B1" activePane="topRight" state="frozen"/>
      <selection pane="topRight" activeCell="D209" sqref="D209"/>
    </sheetView>
  </sheetViews>
  <sheetFormatPr defaultColWidth="9.140625" defaultRowHeight="12.75" outlineLevelRow="2"/>
  <cols>
    <col min="1" max="1" width="26.5703125" style="189" customWidth="1"/>
    <col min="2" max="3" width="5.7109375" style="189" customWidth="1"/>
    <col min="4" max="4" width="5.7109375" style="314" customWidth="1"/>
    <col min="5" max="7" width="3.5703125" style="189" customWidth="1"/>
    <col min="8" max="9" width="4.140625" style="189" customWidth="1"/>
    <col min="10" max="10" width="3.5703125" style="189" customWidth="1"/>
    <col min="11" max="20" width="4.28515625" style="189" customWidth="1"/>
    <col min="21" max="21" width="4.7109375" style="189" customWidth="1"/>
    <col min="22" max="26" width="4.28515625" style="189" customWidth="1"/>
    <col min="27" max="16384" width="9.140625" style="189"/>
  </cols>
  <sheetData>
    <row r="1" spans="1:29">
      <c r="A1" s="188" t="s">
        <v>385</v>
      </c>
      <c r="B1" s="188"/>
      <c r="C1" s="188"/>
      <c r="D1" s="309"/>
      <c r="E1" s="188"/>
      <c r="F1" s="188"/>
      <c r="G1" s="188"/>
      <c r="H1" s="188"/>
      <c r="I1" s="188"/>
      <c r="J1" s="188"/>
      <c r="K1" s="188"/>
      <c r="L1" s="188"/>
      <c r="M1" s="188"/>
      <c r="N1" s="188"/>
      <c r="O1" s="188"/>
      <c r="P1" s="188"/>
      <c r="Q1" s="188"/>
      <c r="R1" s="188"/>
      <c r="S1" s="188"/>
      <c r="T1" s="188"/>
      <c r="U1" s="188"/>
      <c r="V1" s="188"/>
      <c r="W1" s="188"/>
      <c r="X1" s="188"/>
      <c r="Y1" s="188"/>
      <c r="Z1" s="188"/>
      <c r="AA1" s="188"/>
      <c r="AB1" s="188"/>
    </row>
    <row r="2" spans="1:29" s="195" customFormat="1" outlineLevel="1">
      <c r="A2" s="190"/>
      <c r="B2" s="191" t="s">
        <v>280</v>
      </c>
      <c r="C2" s="192" t="s">
        <v>281</v>
      </c>
      <c r="D2" s="310" t="s">
        <v>282</v>
      </c>
      <c r="E2" s="192" t="s">
        <v>283</v>
      </c>
      <c r="F2" s="192" t="s">
        <v>284</v>
      </c>
      <c r="G2" s="192" t="s">
        <v>285</v>
      </c>
      <c r="H2" s="192" t="s">
        <v>286</v>
      </c>
      <c r="I2" s="192" t="s">
        <v>287</v>
      </c>
      <c r="J2" s="192" t="s">
        <v>288</v>
      </c>
      <c r="K2" s="192" t="s">
        <v>289</v>
      </c>
      <c r="L2" s="192" t="s">
        <v>290</v>
      </c>
      <c r="M2" s="192" t="s">
        <v>291</v>
      </c>
      <c r="N2" s="192" t="s">
        <v>292</v>
      </c>
      <c r="O2" s="192" t="s">
        <v>293</v>
      </c>
      <c r="P2" s="192" t="s">
        <v>294</v>
      </c>
      <c r="Q2" s="192" t="s">
        <v>295</v>
      </c>
      <c r="R2" s="192" t="s">
        <v>296</v>
      </c>
      <c r="S2" s="192" t="s">
        <v>297</v>
      </c>
      <c r="T2" s="192" t="s">
        <v>298</v>
      </c>
      <c r="U2" s="192" t="s">
        <v>299</v>
      </c>
      <c r="V2" s="192" t="s">
        <v>300</v>
      </c>
      <c r="W2" s="192" t="s">
        <v>301</v>
      </c>
      <c r="X2" s="192" t="s">
        <v>302</v>
      </c>
      <c r="Y2" s="192" t="s">
        <v>303</v>
      </c>
      <c r="Z2" s="192" t="s">
        <v>304</v>
      </c>
      <c r="AA2" s="193" t="s">
        <v>186</v>
      </c>
      <c r="AB2" s="194" t="s">
        <v>386</v>
      </c>
    </row>
    <row r="3" spans="1:29" outlineLevel="1">
      <c r="A3" s="196" t="s">
        <v>26</v>
      </c>
      <c r="B3" s="197"/>
      <c r="C3" s="198"/>
      <c r="D3" s="311"/>
      <c r="E3" s="198"/>
      <c r="F3" s="198"/>
      <c r="G3" s="198"/>
      <c r="H3" s="198"/>
      <c r="I3" s="198"/>
      <c r="J3" s="198"/>
      <c r="K3" s="199"/>
      <c r="L3" s="198"/>
      <c r="M3" s="198"/>
      <c r="N3" s="198"/>
      <c r="O3" s="198"/>
      <c r="P3" s="198"/>
      <c r="Q3" s="198"/>
      <c r="R3" s="198"/>
      <c r="S3" s="198"/>
      <c r="T3" s="198"/>
      <c r="U3" s="198"/>
      <c r="V3" s="198"/>
      <c r="W3" s="198"/>
      <c r="X3" s="198"/>
      <c r="Y3" s="198"/>
      <c r="Z3" s="198"/>
      <c r="AA3" s="200">
        <f t="shared" ref="AA3" si="0">SUM(B3:Z3)</f>
        <v>0</v>
      </c>
      <c r="AB3" s="201">
        <f>ROUNDUP(1.05*AA3,0)</f>
        <v>0</v>
      </c>
      <c r="AC3" s="202">
        <f>AB3/6</f>
        <v>0</v>
      </c>
    </row>
    <row r="4" spans="1:29" outlineLevel="1">
      <c r="A4" s="203" t="s">
        <v>27</v>
      </c>
      <c r="B4" s="204"/>
      <c r="C4" s="205"/>
      <c r="D4" s="312"/>
      <c r="E4" s="205"/>
      <c r="F4" s="205"/>
      <c r="G4" s="205"/>
      <c r="H4" s="205"/>
      <c r="I4" s="205"/>
      <c r="J4" s="205"/>
      <c r="K4" s="206"/>
      <c r="L4" s="205"/>
      <c r="M4" s="205"/>
      <c r="N4" s="205"/>
      <c r="O4" s="205"/>
      <c r="P4" s="205"/>
      <c r="Q4" s="205"/>
      <c r="R4" s="205"/>
      <c r="S4" s="205"/>
      <c r="T4" s="205"/>
      <c r="U4" s="205"/>
      <c r="V4" s="205"/>
      <c r="W4" s="205"/>
      <c r="X4" s="205"/>
      <c r="Y4" s="205"/>
      <c r="Z4" s="205"/>
      <c r="AA4" s="207">
        <f>SUM(B4:Z4)</f>
        <v>0</v>
      </c>
      <c r="AB4" s="201">
        <f>ROUNDUP(1.05*AA4,0)</f>
        <v>0</v>
      </c>
      <c r="AC4" s="202">
        <f>AB4/6</f>
        <v>0</v>
      </c>
    </row>
    <row r="5" spans="1:29" outlineLevel="1">
      <c r="A5" s="203" t="s">
        <v>19</v>
      </c>
      <c r="B5" s="204"/>
      <c r="C5" s="205"/>
      <c r="D5" s="312"/>
      <c r="E5" s="205"/>
      <c r="F5" s="205"/>
      <c r="G5" s="205"/>
      <c r="H5" s="205"/>
      <c r="I5" s="205"/>
      <c r="J5" s="205"/>
      <c r="K5" s="206"/>
      <c r="L5" s="205"/>
      <c r="M5" s="205"/>
      <c r="N5" s="205"/>
      <c r="O5" s="205"/>
      <c r="P5" s="205"/>
      <c r="Q5" s="205"/>
      <c r="R5" s="205"/>
      <c r="S5" s="205"/>
      <c r="T5" s="205"/>
      <c r="U5" s="205"/>
      <c r="V5" s="205"/>
      <c r="W5" s="205"/>
      <c r="X5" s="205"/>
      <c r="Y5" s="205"/>
      <c r="Z5" s="205"/>
      <c r="AA5" s="207">
        <f>SUM(B5:Z5)</f>
        <v>0</v>
      </c>
      <c r="AB5" s="201">
        <f>ROUNDUP(1.05*AA5,0)+2</f>
        <v>2</v>
      </c>
      <c r="AC5" s="202">
        <f t="shared" ref="AC5:AC9" si="1">AB5/6</f>
        <v>0.33333333333333331</v>
      </c>
    </row>
    <row r="6" spans="1:29" outlineLevel="1">
      <c r="A6" s="203" t="s">
        <v>20</v>
      </c>
      <c r="B6" s="208"/>
      <c r="C6" s="205"/>
      <c r="D6" s="312"/>
      <c r="E6" s="205"/>
      <c r="F6" s="205"/>
      <c r="G6" s="205"/>
      <c r="H6" s="205"/>
      <c r="I6" s="205"/>
      <c r="J6" s="205"/>
      <c r="K6" s="206"/>
      <c r="L6" s="205"/>
      <c r="M6" s="205"/>
      <c r="N6" s="205"/>
      <c r="O6" s="205"/>
      <c r="P6" s="205"/>
      <c r="Q6" s="205"/>
      <c r="R6" s="205"/>
      <c r="S6" s="205"/>
      <c r="T6" s="205"/>
      <c r="U6" s="205"/>
      <c r="V6" s="205"/>
      <c r="W6" s="205"/>
      <c r="X6" s="205"/>
      <c r="Y6" s="205"/>
      <c r="Z6" s="205"/>
      <c r="AA6" s="207">
        <f>SUM(B6:Z6)</f>
        <v>0</v>
      </c>
      <c r="AB6" s="201">
        <f t="shared" ref="AB6" si="2">ROUNDUP(1.1*AA6,0)</f>
        <v>0</v>
      </c>
      <c r="AC6" s="202">
        <f t="shared" si="1"/>
        <v>0</v>
      </c>
    </row>
    <row r="7" spans="1:29" outlineLevel="1">
      <c r="A7" s="203" t="s">
        <v>29</v>
      </c>
      <c r="B7" s="204"/>
      <c r="C7" s="205"/>
      <c r="D7" s="312">
        <v>15</v>
      </c>
      <c r="E7" s="205"/>
      <c r="F7" s="205"/>
      <c r="G7" s="205"/>
      <c r="H7" s="205"/>
      <c r="I7" s="205"/>
      <c r="J7" s="205"/>
      <c r="K7" s="206"/>
      <c r="L7" s="205"/>
      <c r="M7" s="205"/>
      <c r="N7" s="205"/>
      <c r="O7" s="205"/>
      <c r="P7" s="205"/>
      <c r="Q7" s="205"/>
      <c r="R7" s="205"/>
      <c r="S7" s="205"/>
      <c r="T7" s="205"/>
      <c r="U7" s="205"/>
      <c r="V7" s="205"/>
      <c r="W7" s="205"/>
      <c r="X7" s="205"/>
      <c r="Y7" s="205"/>
      <c r="Z7" s="205"/>
      <c r="AA7" s="207">
        <f>SUM(B7:Z7)</f>
        <v>15</v>
      </c>
      <c r="AB7" s="201">
        <f>ROUNDUP(1.05*AA7,0)</f>
        <v>16</v>
      </c>
      <c r="AC7" s="202">
        <f t="shared" si="1"/>
        <v>2.6666666666666665</v>
      </c>
    </row>
    <row r="8" spans="1:29" outlineLevel="1">
      <c r="A8" s="203" t="s">
        <v>128</v>
      </c>
      <c r="B8" s="205"/>
      <c r="C8" s="205"/>
      <c r="D8" s="312">
        <v>15</v>
      </c>
      <c r="E8" s="205"/>
      <c r="F8" s="205"/>
      <c r="G8" s="205"/>
      <c r="H8" s="205"/>
      <c r="I8" s="205"/>
      <c r="J8" s="205"/>
      <c r="K8" s="206"/>
      <c r="L8" s="205"/>
      <c r="M8" s="205"/>
      <c r="N8" s="205"/>
      <c r="O8" s="205"/>
      <c r="P8" s="205"/>
      <c r="Q8" s="205"/>
      <c r="R8" s="205"/>
      <c r="S8" s="205"/>
      <c r="T8" s="205"/>
      <c r="U8" s="205"/>
      <c r="V8" s="205"/>
      <c r="W8" s="205"/>
      <c r="X8" s="205"/>
      <c r="Y8" s="205"/>
      <c r="Z8" s="205"/>
      <c r="AA8" s="207">
        <f>SUM(B8:Z8)</f>
        <v>15</v>
      </c>
      <c r="AB8" s="201">
        <f>ROUNDUP(1.05*AA8,0)</f>
        <v>16</v>
      </c>
      <c r="AC8" s="202">
        <f t="shared" si="1"/>
        <v>2.6666666666666665</v>
      </c>
    </row>
    <row r="9" spans="1:29" outlineLevel="1">
      <c r="A9" s="203" t="s">
        <v>32</v>
      </c>
      <c r="B9" s="205"/>
      <c r="C9" s="205"/>
      <c r="D9" s="312">
        <v>15</v>
      </c>
      <c r="E9" s="205"/>
      <c r="F9" s="205"/>
      <c r="G9" s="205"/>
      <c r="H9" s="205"/>
      <c r="I9" s="205"/>
      <c r="J9" s="205"/>
      <c r="K9" s="206"/>
      <c r="L9" s="205"/>
      <c r="M9" s="205"/>
      <c r="N9" s="205"/>
      <c r="O9" s="205"/>
      <c r="P9" s="205"/>
      <c r="Q9" s="205"/>
      <c r="R9" s="205"/>
      <c r="S9" s="205"/>
      <c r="T9" s="205"/>
      <c r="U9" s="205"/>
      <c r="V9" s="205"/>
      <c r="W9" s="205"/>
      <c r="X9" s="205"/>
      <c r="Y9" s="205"/>
      <c r="Z9" s="205"/>
      <c r="AA9" s="207">
        <f t="shared" ref="AA9" si="3">SUM(B9:Z9)</f>
        <v>15</v>
      </c>
      <c r="AB9" s="201">
        <f>ROUNDUP(1.05*AA9,0)</f>
        <v>16</v>
      </c>
      <c r="AC9" s="202">
        <f t="shared" si="1"/>
        <v>2.6666666666666665</v>
      </c>
    </row>
    <row r="10" spans="1:29" outlineLevel="1">
      <c r="A10" s="209" t="s">
        <v>21</v>
      </c>
      <c r="B10" s="210"/>
      <c r="C10" s="210"/>
      <c r="D10" s="313"/>
      <c r="E10" s="210"/>
      <c r="F10" s="210"/>
      <c r="G10" s="210"/>
      <c r="H10" s="210"/>
      <c r="I10" s="210"/>
      <c r="J10" s="210"/>
      <c r="K10" s="211"/>
      <c r="L10" s="210"/>
      <c r="M10" s="210"/>
      <c r="N10" s="210"/>
      <c r="O10" s="210"/>
      <c r="P10" s="210"/>
      <c r="Q10" s="210"/>
      <c r="R10" s="210"/>
      <c r="S10" s="210"/>
      <c r="T10" s="210"/>
      <c r="U10" s="210"/>
      <c r="V10" s="210"/>
      <c r="W10" s="210"/>
      <c r="X10" s="210"/>
      <c r="Y10" s="210"/>
      <c r="Z10" s="210"/>
      <c r="AA10" s="212">
        <f>SUM(B10:Z10)</f>
        <v>0</v>
      </c>
      <c r="AB10" s="201">
        <f>ROUNDUP(1.1*AA10,0)</f>
        <v>0</v>
      </c>
      <c r="AC10" s="213"/>
    </row>
    <row r="11" spans="1:29">
      <c r="AA11" s="214"/>
      <c r="AB11" s="215"/>
    </row>
    <row r="12" spans="1:29">
      <c r="A12" s="376" t="s">
        <v>306</v>
      </c>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row>
    <row r="13" spans="1:29" s="195" customFormat="1" outlineLevel="2">
      <c r="A13" s="190"/>
      <c r="B13" s="191" t="s">
        <v>280</v>
      </c>
      <c r="C13" s="192" t="s">
        <v>281</v>
      </c>
      <c r="D13" s="310" t="s">
        <v>282</v>
      </c>
      <c r="E13" s="192" t="s">
        <v>283</v>
      </c>
      <c r="F13" s="192" t="s">
        <v>284</v>
      </c>
      <c r="G13" s="192" t="s">
        <v>285</v>
      </c>
      <c r="H13" s="192" t="s">
        <v>286</v>
      </c>
      <c r="I13" s="192" t="s">
        <v>287</v>
      </c>
      <c r="J13" s="192" t="s">
        <v>288</v>
      </c>
      <c r="K13" s="192" t="s">
        <v>289</v>
      </c>
      <c r="L13" s="192" t="s">
        <v>290</v>
      </c>
      <c r="M13" s="192" t="s">
        <v>291</v>
      </c>
      <c r="N13" s="192" t="s">
        <v>292</v>
      </c>
      <c r="O13" s="192" t="s">
        <v>293</v>
      </c>
      <c r="P13" s="192" t="s">
        <v>294</v>
      </c>
      <c r="Q13" s="192" t="s">
        <v>295</v>
      </c>
      <c r="R13" s="192" t="s">
        <v>296</v>
      </c>
      <c r="S13" s="192" t="s">
        <v>297</v>
      </c>
      <c r="T13" s="192" t="s">
        <v>298</v>
      </c>
      <c r="U13" s="192" t="s">
        <v>299</v>
      </c>
      <c r="V13" s="192" t="s">
        <v>300</v>
      </c>
      <c r="W13" s="192" t="s">
        <v>301</v>
      </c>
      <c r="X13" s="192" t="s">
        <v>302</v>
      </c>
      <c r="Y13" s="192" t="s">
        <v>303</v>
      </c>
      <c r="Z13" s="192" t="s">
        <v>304</v>
      </c>
      <c r="AA13" s="193" t="s">
        <v>186</v>
      </c>
      <c r="AB13" s="194" t="s">
        <v>309</v>
      </c>
    </row>
    <row r="14" spans="1:29" outlineLevel="2">
      <c r="A14" s="196" t="s">
        <v>26</v>
      </c>
      <c r="B14" s="198"/>
      <c r="C14" s="198"/>
      <c r="D14" s="311"/>
      <c r="E14" s="198"/>
      <c r="F14" s="198"/>
      <c r="G14" s="198"/>
      <c r="H14" s="198"/>
      <c r="I14" s="198"/>
      <c r="J14" s="198"/>
      <c r="K14" s="199"/>
      <c r="L14" s="198"/>
      <c r="M14" s="198"/>
      <c r="N14" s="198"/>
      <c r="O14" s="198"/>
      <c r="P14" s="198"/>
      <c r="Q14" s="198"/>
      <c r="R14" s="198"/>
      <c r="S14" s="198"/>
      <c r="T14" s="198"/>
      <c r="U14" s="198"/>
      <c r="V14" s="198"/>
      <c r="W14" s="198"/>
      <c r="X14" s="198"/>
      <c r="Y14" s="198"/>
      <c r="Z14" s="198"/>
      <c r="AA14" s="200">
        <f t="shared" ref="AA14:AA19" si="4">SUM(B14:Z14)</f>
        <v>0</v>
      </c>
      <c r="AB14" s="201">
        <f t="shared" ref="AB14:AB20" si="5">ROUNDUP(1*AA14,0)</f>
        <v>0</v>
      </c>
    </row>
    <row r="15" spans="1:29" outlineLevel="2">
      <c r="A15" s="203" t="s">
        <v>27</v>
      </c>
      <c r="B15" s="205"/>
      <c r="C15" s="205"/>
      <c r="D15" s="312"/>
      <c r="E15" s="205"/>
      <c r="F15" s="205"/>
      <c r="G15" s="205"/>
      <c r="H15" s="205"/>
      <c r="I15" s="205"/>
      <c r="J15" s="205"/>
      <c r="K15" s="206"/>
      <c r="L15" s="205"/>
      <c r="M15" s="205"/>
      <c r="N15" s="205"/>
      <c r="O15" s="205"/>
      <c r="P15" s="205"/>
      <c r="Q15" s="205"/>
      <c r="R15" s="205"/>
      <c r="S15" s="205"/>
      <c r="T15" s="205"/>
      <c r="U15" s="205"/>
      <c r="V15" s="205"/>
      <c r="W15" s="205"/>
      <c r="X15" s="205"/>
      <c r="Y15" s="205"/>
      <c r="Z15" s="205"/>
      <c r="AA15" s="207">
        <f t="shared" si="4"/>
        <v>0</v>
      </c>
      <c r="AB15" s="201">
        <f t="shared" si="5"/>
        <v>0</v>
      </c>
    </row>
    <row r="16" spans="1:29" outlineLevel="2">
      <c r="A16" s="203" t="s">
        <v>19</v>
      </c>
      <c r="B16" s="205"/>
      <c r="C16" s="205"/>
      <c r="D16" s="312"/>
      <c r="E16" s="205"/>
      <c r="F16" s="205"/>
      <c r="G16" s="205"/>
      <c r="H16" s="205"/>
      <c r="I16" s="205"/>
      <c r="J16" s="205"/>
      <c r="K16" s="206"/>
      <c r="L16" s="205"/>
      <c r="M16" s="205"/>
      <c r="N16" s="205"/>
      <c r="O16" s="205"/>
      <c r="P16" s="205"/>
      <c r="Q16" s="205"/>
      <c r="R16" s="205"/>
      <c r="S16" s="205"/>
      <c r="T16" s="205"/>
      <c r="U16" s="205"/>
      <c r="V16" s="205"/>
      <c r="W16" s="205"/>
      <c r="X16" s="205"/>
      <c r="Y16" s="205"/>
      <c r="Z16" s="205"/>
      <c r="AA16" s="207">
        <f t="shared" si="4"/>
        <v>0</v>
      </c>
      <c r="AB16" s="201">
        <f t="shared" si="5"/>
        <v>0</v>
      </c>
    </row>
    <row r="17" spans="1:28" outlineLevel="2">
      <c r="A17" s="203" t="s">
        <v>20</v>
      </c>
      <c r="B17" s="205"/>
      <c r="C17" s="205"/>
      <c r="D17" s="312"/>
      <c r="E17" s="205"/>
      <c r="F17" s="205"/>
      <c r="G17" s="205"/>
      <c r="H17" s="205"/>
      <c r="I17" s="205"/>
      <c r="J17" s="205"/>
      <c r="K17" s="206"/>
      <c r="L17" s="205"/>
      <c r="M17" s="205"/>
      <c r="N17" s="205"/>
      <c r="O17" s="205"/>
      <c r="P17" s="205"/>
      <c r="Q17" s="205"/>
      <c r="R17" s="205"/>
      <c r="S17" s="205"/>
      <c r="T17" s="205"/>
      <c r="U17" s="205"/>
      <c r="V17" s="205"/>
      <c r="W17" s="205"/>
      <c r="X17" s="205"/>
      <c r="Y17" s="205"/>
      <c r="Z17" s="205"/>
      <c r="AA17" s="207">
        <f t="shared" si="4"/>
        <v>0</v>
      </c>
      <c r="AB17" s="201">
        <f t="shared" si="5"/>
        <v>0</v>
      </c>
    </row>
    <row r="18" spans="1:28" outlineLevel="2">
      <c r="A18" s="203" t="s">
        <v>29</v>
      </c>
      <c r="B18" s="205"/>
      <c r="C18" s="205"/>
      <c r="D18" s="312">
        <v>1</v>
      </c>
      <c r="E18" s="205"/>
      <c r="F18" s="205"/>
      <c r="G18" s="205"/>
      <c r="H18" s="205"/>
      <c r="I18" s="205"/>
      <c r="J18" s="205"/>
      <c r="K18" s="206"/>
      <c r="L18" s="205"/>
      <c r="M18" s="205"/>
      <c r="N18" s="205"/>
      <c r="O18" s="205"/>
      <c r="P18" s="205"/>
      <c r="Q18" s="205"/>
      <c r="R18" s="205"/>
      <c r="S18" s="205"/>
      <c r="T18" s="205"/>
      <c r="U18" s="205"/>
      <c r="V18" s="205"/>
      <c r="W18" s="205"/>
      <c r="X18" s="205"/>
      <c r="Y18" s="205"/>
      <c r="Z18" s="205"/>
      <c r="AA18" s="207">
        <f t="shared" si="4"/>
        <v>1</v>
      </c>
      <c r="AB18" s="201">
        <f t="shared" si="5"/>
        <v>1</v>
      </c>
    </row>
    <row r="19" spans="1:28" outlineLevel="2">
      <c r="A19" s="203" t="s">
        <v>128</v>
      </c>
      <c r="B19" s="205"/>
      <c r="C19" s="205"/>
      <c r="D19" s="312">
        <v>1</v>
      </c>
      <c r="E19" s="205"/>
      <c r="F19" s="205"/>
      <c r="G19" s="205"/>
      <c r="H19" s="205"/>
      <c r="I19" s="205"/>
      <c r="J19" s="205"/>
      <c r="K19" s="206"/>
      <c r="L19" s="205"/>
      <c r="M19" s="205"/>
      <c r="N19" s="205"/>
      <c r="O19" s="205"/>
      <c r="P19" s="205"/>
      <c r="Q19" s="205"/>
      <c r="R19" s="205"/>
      <c r="S19" s="205"/>
      <c r="T19" s="205"/>
      <c r="U19" s="205"/>
      <c r="V19" s="205"/>
      <c r="W19" s="205"/>
      <c r="X19" s="205"/>
      <c r="Y19" s="205"/>
      <c r="Z19" s="205"/>
      <c r="AA19" s="207">
        <f t="shared" si="4"/>
        <v>1</v>
      </c>
      <c r="AB19" s="201">
        <f t="shared" si="5"/>
        <v>1</v>
      </c>
    </row>
    <row r="20" spans="1:28" outlineLevel="2">
      <c r="A20" s="203" t="s">
        <v>32</v>
      </c>
      <c r="B20" s="205"/>
      <c r="C20" s="205"/>
      <c r="D20" s="312">
        <v>1</v>
      </c>
      <c r="E20" s="205"/>
      <c r="F20" s="205"/>
      <c r="G20" s="205"/>
      <c r="H20" s="205"/>
      <c r="I20" s="205"/>
      <c r="J20" s="205"/>
      <c r="K20" s="206"/>
      <c r="L20" s="205"/>
      <c r="M20" s="205"/>
      <c r="N20" s="205"/>
      <c r="O20" s="205"/>
      <c r="P20" s="205"/>
      <c r="Q20" s="205"/>
      <c r="R20" s="205"/>
      <c r="S20" s="205"/>
      <c r="T20" s="205"/>
      <c r="U20" s="205"/>
      <c r="V20" s="205"/>
      <c r="W20" s="205"/>
      <c r="X20" s="205"/>
      <c r="Y20" s="205"/>
      <c r="Z20" s="205"/>
      <c r="AA20" s="207">
        <f t="shared" ref="AA20" si="6">SUM(B20:Z20)</f>
        <v>1</v>
      </c>
      <c r="AB20" s="201">
        <f t="shared" si="5"/>
        <v>1</v>
      </c>
    </row>
    <row r="21" spans="1:28" outlineLevel="2">
      <c r="A21" s="209" t="s">
        <v>21</v>
      </c>
      <c r="B21" s="210"/>
      <c r="C21" s="210"/>
      <c r="D21" s="313"/>
      <c r="E21" s="210"/>
      <c r="F21" s="210"/>
      <c r="G21" s="210"/>
      <c r="H21" s="210"/>
      <c r="I21" s="210"/>
      <c r="J21" s="210"/>
      <c r="K21" s="211"/>
      <c r="L21" s="210"/>
      <c r="M21" s="210"/>
      <c r="N21" s="210"/>
      <c r="O21" s="210"/>
      <c r="P21" s="210"/>
      <c r="Q21" s="210"/>
      <c r="R21" s="210"/>
      <c r="S21" s="210"/>
      <c r="T21" s="210"/>
      <c r="U21" s="210"/>
      <c r="V21" s="210"/>
      <c r="W21" s="210"/>
      <c r="X21" s="210"/>
      <c r="Y21" s="210"/>
      <c r="Z21" s="210"/>
      <c r="AA21" s="212">
        <f>SUM(B21:Z21)</f>
        <v>0</v>
      </c>
      <c r="AB21" s="201">
        <f>ROUNDUP(1*AA21,0)</f>
        <v>0</v>
      </c>
    </row>
    <row r="22" spans="1:28">
      <c r="AA22" s="214"/>
      <c r="AB22" s="215"/>
    </row>
    <row r="23" spans="1:28">
      <c r="A23" s="376" t="s">
        <v>305</v>
      </c>
      <c r="B23" s="376"/>
      <c r="C23" s="376"/>
      <c r="D23" s="376"/>
      <c r="E23" s="376"/>
      <c r="F23" s="376"/>
      <c r="G23" s="376"/>
      <c r="H23" s="376"/>
      <c r="I23" s="376"/>
      <c r="J23" s="376"/>
      <c r="K23" s="376"/>
      <c r="L23" s="376"/>
      <c r="M23" s="376"/>
      <c r="N23" s="376"/>
      <c r="O23" s="376"/>
      <c r="P23" s="376"/>
      <c r="Q23" s="376"/>
      <c r="R23" s="376"/>
      <c r="S23" s="376"/>
      <c r="T23" s="376"/>
      <c r="U23" s="376"/>
      <c r="V23" s="376"/>
      <c r="W23" s="376"/>
      <c r="X23" s="376"/>
      <c r="Y23" s="376"/>
      <c r="Z23" s="376"/>
      <c r="AA23" s="376"/>
      <c r="AB23" s="376"/>
    </row>
    <row r="24" spans="1:28" s="195" customFormat="1" outlineLevel="1">
      <c r="A24" s="190"/>
      <c r="B24" s="191" t="s">
        <v>280</v>
      </c>
      <c r="C24" s="192" t="s">
        <v>281</v>
      </c>
      <c r="D24" s="310" t="s">
        <v>282</v>
      </c>
      <c r="E24" s="192" t="s">
        <v>283</v>
      </c>
      <c r="F24" s="192" t="s">
        <v>284</v>
      </c>
      <c r="G24" s="192" t="s">
        <v>285</v>
      </c>
      <c r="H24" s="192" t="s">
        <v>286</v>
      </c>
      <c r="I24" s="192" t="s">
        <v>287</v>
      </c>
      <c r="J24" s="192" t="s">
        <v>288</v>
      </c>
      <c r="K24" s="192" t="s">
        <v>289</v>
      </c>
      <c r="L24" s="192" t="s">
        <v>290</v>
      </c>
      <c r="M24" s="192" t="s">
        <v>291</v>
      </c>
      <c r="N24" s="192" t="s">
        <v>292</v>
      </c>
      <c r="O24" s="192" t="s">
        <v>293</v>
      </c>
      <c r="P24" s="192" t="s">
        <v>294</v>
      </c>
      <c r="Q24" s="192" t="s">
        <v>295</v>
      </c>
      <c r="R24" s="192" t="s">
        <v>296</v>
      </c>
      <c r="S24" s="192" t="s">
        <v>297</v>
      </c>
      <c r="T24" s="192" t="s">
        <v>298</v>
      </c>
      <c r="U24" s="192" t="s">
        <v>299</v>
      </c>
      <c r="V24" s="192" t="s">
        <v>300</v>
      </c>
      <c r="W24" s="192" t="s">
        <v>301</v>
      </c>
      <c r="X24" s="192" t="s">
        <v>302</v>
      </c>
      <c r="Y24" s="192" t="s">
        <v>303</v>
      </c>
      <c r="Z24" s="192" t="s">
        <v>304</v>
      </c>
      <c r="AA24" s="193" t="s">
        <v>186</v>
      </c>
      <c r="AB24" s="194" t="s">
        <v>309</v>
      </c>
    </row>
    <row r="25" spans="1:28" outlineLevel="1">
      <c r="A25" s="196" t="s">
        <v>26</v>
      </c>
      <c r="B25" s="198"/>
      <c r="C25" s="198"/>
      <c r="D25" s="311"/>
      <c r="E25" s="198"/>
      <c r="F25" s="198"/>
      <c r="G25" s="198"/>
      <c r="H25" s="198"/>
      <c r="I25" s="198"/>
      <c r="J25" s="198"/>
      <c r="K25" s="199"/>
      <c r="L25" s="198"/>
      <c r="M25" s="198"/>
      <c r="N25" s="198"/>
      <c r="O25" s="198"/>
      <c r="P25" s="198"/>
      <c r="Q25" s="198"/>
      <c r="R25" s="198"/>
      <c r="S25" s="198"/>
      <c r="T25" s="198"/>
      <c r="U25" s="198"/>
      <c r="V25" s="198"/>
      <c r="W25" s="198"/>
      <c r="X25" s="198"/>
      <c r="Y25" s="198"/>
      <c r="Z25" s="198"/>
      <c r="AA25" s="200">
        <f t="shared" ref="AA25:AA31" si="7">SUM(B25:Z25)</f>
        <v>0</v>
      </c>
      <c r="AB25" s="201">
        <f>ROUNDUP(1*AA25,0)</f>
        <v>0</v>
      </c>
    </row>
    <row r="26" spans="1:28" outlineLevel="1">
      <c r="A26" s="203" t="s">
        <v>27</v>
      </c>
      <c r="B26" s="205"/>
      <c r="C26" s="205"/>
      <c r="D26" s="312"/>
      <c r="E26" s="205"/>
      <c r="F26" s="205"/>
      <c r="G26" s="205"/>
      <c r="H26" s="205"/>
      <c r="I26" s="205"/>
      <c r="J26" s="205"/>
      <c r="K26" s="206"/>
      <c r="L26" s="205"/>
      <c r="M26" s="205"/>
      <c r="N26" s="205"/>
      <c r="O26" s="205"/>
      <c r="P26" s="205"/>
      <c r="Q26" s="205"/>
      <c r="R26" s="205"/>
      <c r="S26" s="205"/>
      <c r="T26" s="205"/>
      <c r="U26" s="205"/>
      <c r="V26" s="205"/>
      <c r="W26" s="205"/>
      <c r="X26" s="205"/>
      <c r="Y26" s="205"/>
      <c r="Z26" s="205"/>
      <c r="AA26" s="207">
        <f t="shared" si="7"/>
        <v>0</v>
      </c>
      <c r="AB26" s="201">
        <f t="shared" ref="AB26:AB32" si="8">ROUNDUP(1*AA26,0)</f>
        <v>0</v>
      </c>
    </row>
    <row r="27" spans="1:28" outlineLevel="1">
      <c r="A27" s="203" t="s">
        <v>19</v>
      </c>
      <c r="B27" s="205"/>
      <c r="C27" s="205"/>
      <c r="D27" s="312"/>
      <c r="E27" s="205"/>
      <c r="F27" s="205"/>
      <c r="G27" s="205"/>
      <c r="H27" s="205"/>
      <c r="I27" s="205"/>
      <c r="J27" s="205"/>
      <c r="K27" s="206"/>
      <c r="L27" s="205"/>
      <c r="M27" s="205"/>
      <c r="N27" s="205"/>
      <c r="O27" s="205"/>
      <c r="P27" s="205"/>
      <c r="Q27" s="205"/>
      <c r="R27" s="205"/>
      <c r="S27" s="205"/>
      <c r="T27" s="205"/>
      <c r="U27" s="205"/>
      <c r="V27" s="205"/>
      <c r="W27" s="205"/>
      <c r="X27" s="205"/>
      <c r="Y27" s="205"/>
      <c r="Z27" s="205"/>
      <c r="AA27" s="207">
        <f t="shared" si="7"/>
        <v>0</v>
      </c>
      <c r="AB27" s="201">
        <f t="shared" si="8"/>
        <v>0</v>
      </c>
    </row>
    <row r="28" spans="1:28" outlineLevel="1">
      <c r="A28" s="203" t="s">
        <v>20</v>
      </c>
      <c r="B28" s="205"/>
      <c r="C28" s="205"/>
      <c r="D28" s="312"/>
      <c r="E28" s="205"/>
      <c r="F28" s="205"/>
      <c r="G28" s="205"/>
      <c r="H28" s="205"/>
      <c r="I28" s="205"/>
      <c r="J28" s="205"/>
      <c r="K28" s="206"/>
      <c r="L28" s="205"/>
      <c r="M28" s="205"/>
      <c r="N28" s="205"/>
      <c r="O28" s="205"/>
      <c r="P28" s="205"/>
      <c r="Q28" s="205"/>
      <c r="R28" s="205"/>
      <c r="S28" s="205"/>
      <c r="T28" s="205"/>
      <c r="U28" s="205"/>
      <c r="V28" s="205"/>
      <c r="W28" s="205"/>
      <c r="X28" s="205"/>
      <c r="Y28" s="205"/>
      <c r="Z28" s="205"/>
      <c r="AA28" s="207">
        <f t="shared" si="7"/>
        <v>0</v>
      </c>
      <c r="AB28" s="201">
        <f t="shared" si="8"/>
        <v>0</v>
      </c>
    </row>
    <row r="29" spans="1:28" outlineLevel="1">
      <c r="A29" s="203" t="s">
        <v>29</v>
      </c>
      <c r="B29" s="205"/>
      <c r="C29" s="205"/>
      <c r="D29" s="312"/>
      <c r="E29" s="205"/>
      <c r="F29" s="205"/>
      <c r="G29" s="205"/>
      <c r="H29" s="205"/>
      <c r="I29" s="205"/>
      <c r="J29" s="205"/>
      <c r="K29" s="206"/>
      <c r="L29" s="205"/>
      <c r="M29" s="205"/>
      <c r="N29" s="205"/>
      <c r="O29" s="205"/>
      <c r="P29" s="205"/>
      <c r="Q29" s="205"/>
      <c r="R29" s="205"/>
      <c r="S29" s="205"/>
      <c r="T29" s="205"/>
      <c r="U29" s="205"/>
      <c r="V29" s="205"/>
      <c r="W29" s="205"/>
      <c r="X29" s="205"/>
      <c r="Y29" s="205"/>
      <c r="Z29" s="205"/>
      <c r="AA29" s="207">
        <f t="shared" si="7"/>
        <v>0</v>
      </c>
      <c r="AB29" s="201">
        <f t="shared" si="8"/>
        <v>0</v>
      </c>
    </row>
    <row r="30" spans="1:28" outlineLevel="1">
      <c r="A30" s="203" t="s">
        <v>128</v>
      </c>
      <c r="B30" s="205"/>
      <c r="C30" s="205"/>
      <c r="D30" s="312"/>
      <c r="E30" s="205"/>
      <c r="F30" s="205"/>
      <c r="G30" s="205"/>
      <c r="H30" s="205"/>
      <c r="I30" s="205"/>
      <c r="J30" s="205"/>
      <c r="K30" s="206"/>
      <c r="L30" s="205"/>
      <c r="M30" s="205"/>
      <c r="N30" s="205"/>
      <c r="O30" s="205"/>
      <c r="P30" s="205"/>
      <c r="Q30" s="205"/>
      <c r="R30" s="205"/>
      <c r="S30" s="205"/>
      <c r="T30" s="205"/>
      <c r="U30" s="205"/>
      <c r="V30" s="205"/>
      <c r="W30" s="205"/>
      <c r="X30" s="205"/>
      <c r="Y30" s="205"/>
      <c r="Z30" s="205"/>
      <c r="AA30" s="207">
        <f t="shared" si="7"/>
        <v>0</v>
      </c>
      <c r="AB30" s="201">
        <f t="shared" si="8"/>
        <v>0</v>
      </c>
    </row>
    <row r="31" spans="1:28" outlineLevel="1">
      <c r="A31" s="203" t="s">
        <v>32</v>
      </c>
      <c r="B31" s="205"/>
      <c r="C31" s="205"/>
      <c r="D31" s="312"/>
      <c r="E31" s="205"/>
      <c r="F31" s="205"/>
      <c r="G31" s="205"/>
      <c r="H31" s="205"/>
      <c r="I31" s="205"/>
      <c r="J31" s="205"/>
      <c r="K31" s="206"/>
      <c r="L31" s="205"/>
      <c r="M31" s="205"/>
      <c r="N31" s="205"/>
      <c r="O31" s="205"/>
      <c r="P31" s="205"/>
      <c r="Q31" s="205"/>
      <c r="R31" s="205"/>
      <c r="S31" s="205"/>
      <c r="T31" s="205"/>
      <c r="U31" s="205"/>
      <c r="V31" s="205"/>
      <c r="W31" s="205"/>
      <c r="X31" s="205"/>
      <c r="Y31" s="205"/>
      <c r="Z31" s="205"/>
      <c r="AA31" s="207">
        <f t="shared" si="7"/>
        <v>0</v>
      </c>
      <c r="AB31" s="201">
        <f t="shared" si="8"/>
        <v>0</v>
      </c>
    </row>
    <row r="32" spans="1:28" outlineLevel="1">
      <c r="A32" s="209" t="s">
        <v>21</v>
      </c>
      <c r="B32" s="210"/>
      <c r="C32" s="210"/>
      <c r="D32" s="313"/>
      <c r="E32" s="210"/>
      <c r="F32" s="210"/>
      <c r="G32" s="210"/>
      <c r="H32" s="210"/>
      <c r="I32" s="210"/>
      <c r="J32" s="210"/>
      <c r="K32" s="211"/>
      <c r="L32" s="210"/>
      <c r="M32" s="210"/>
      <c r="N32" s="210"/>
      <c r="O32" s="210"/>
      <c r="P32" s="210"/>
      <c r="Q32" s="210"/>
      <c r="R32" s="210"/>
      <c r="S32" s="210"/>
      <c r="T32" s="210"/>
      <c r="U32" s="210"/>
      <c r="V32" s="210"/>
      <c r="W32" s="210"/>
      <c r="X32" s="210"/>
      <c r="Y32" s="210"/>
      <c r="Z32" s="210"/>
      <c r="AA32" s="212">
        <f>SUM(B32:Z32)</f>
        <v>0</v>
      </c>
      <c r="AB32" s="201">
        <f t="shared" si="8"/>
        <v>0</v>
      </c>
    </row>
    <row r="33" spans="1:28">
      <c r="AA33" s="214"/>
      <c r="AB33" s="215"/>
    </row>
    <row r="34" spans="1:28">
      <c r="A34" s="376" t="s">
        <v>307</v>
      </c>
      <c r="B34" s="376"/>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row>
    <row r="35" spans="1:28" s="195" customFormat="1" outlineLevel="1">
      <c r="A35" s="196"/>
      <c r="B35" s="216" t="s">
        <v>280</v>
      </c>
      <c r="C35" s="216" t="s">
        <v>281</v>
      </c>
      <c r="D35" s="315" t="s">
        <v>282</v>
      </c>
      <c r="E35" s="216" t="s">
        <v>283</v>
      </c>
      <c r="F35" s="216" t="s">
        <v>284</v>
      </c>
      <c r="G35" s="216" t="s">
        <v>285</v>
      </c>
      <c r="H35" s="216" t="s">
        <v>286</v>
      </c>
      <c r="I35" s="216" t="s">
        <v>287</v>
      </c>
      <c r="J35" s="216" t="s">
        <v>288</v>
      </c>
      <c r="K35" s="216" t="s">
        <v>289</v>
      </c>
      <c r="L35" s="216" t="s">
        <v>290</v>
      </c>
      <c r="M35" s="216" t="s">
        <v>291</v>
      </c>
      <c r="N35" s="216" t="s">
        <v>292</v>
      </c>
      <c r="O35" s="216" t="s">
        <v>293</v>
      </c>
      <c r="P35" s="216" t="s">
        <v>294</v>
      </c>
      <c r="Q35" s="216" t="s">
        <v>295</v>
      </c>
      <c r="R35" s="216" t="s">
        <v>296</v>
      </c>
      <c r="S35" s="216" t="s">
        <v>297</v>
      </c>
      <c r="T35" s="216" t="s">
        <v>298</v>
      </c>
      <c r="U35" s="216" t="s">
        <v>299</v>
      </c>
      <c r="V35" s="216" t="s">
        <v>300</v>
      </c>
      <c r="W35" s="216" t="s">
        <v>301</v>
      </c>
      <c r="X35" s="216" t="s">
        <v>302</v>
      </c>
      <c r="Y35" s="216" t="s">
        <v>303</v>
      </c>
      <c r="Z35" s="216" t="s">
        <v>304</v>
      </c>
      <c r="AA35" s="216" t="s">
        <v>186</v>
      </c>
      <c r="AB35" s="200" t="s">
        <v>309</v>
      </c>
    </row>
    <row r="36" spans="1:28" outlineLevel="1">
      <c r="A36" s="217" t="s">
        <v>35</v>
      </c>
      <c r="B36" s="205"/>
      <c r="C36" s="205"/>
      <c r="D36" s="312"/>
      <c r="E36" s="205"/>
      <c r="F36" s="205"/>
      <c r="G36" s="205"/>
      <c r="H36" s="205"/>
      <c r="I36" s="205"/>
      <c r="J36" s="205"/>
      <c r="K36" s="206"/>
      <c r="L36" s="205"/>
      <c r="M36" s="205"/>
      <c r="N36" s="205"/>
      <c r="O36" s="205"/>
      <c r="P36" s="205"/>
      <c r="Q36" s="205"/>
      <c r="R36" s="205"/>
      <c r="S36" s="205"/>
      <c r="T36" s="205"/>
      <c r="U36" s="205"/>
      <c r="V36" s="205"/>
      <c r="W36" s="205"/>
      <c r="X36" s="205"/>
      <c r="Y36" s="205"/>
      <c r="Z36" s="205"/>
      <c r="AA36" s="218">
        <f t="shared" ref="AA36:AA67" si="9">SUM(B36:Z36)</f>
        <v>0</v>
      </c>
      <c r="AB36" s="219">
        <f t="shared" ref="AB36:AB67" si="10">ROUNDUP(1*AA36,0)</f>
        <v>0</v>
      </c>
    </row>
    <row r="37" spans="1:28" outlineLevel="1">
      <c r="A37" s="217" t="s">
        <v>174</v>
      </c>
      <c r="B37" s="205"/>
      <c r="C37" s="205"/>
      <c r="D37" s="312"/>
      <c r="E37" s="205"/>
      <c r="F37" s="205"/>
      <c r="G37" s="205"/>
      <c r="H37" s="205"/>
      <c r="I37" s="205"/>
      <c r="J37" s="205"/>
      <c r="K37" s="206"/>
      <c r="L37" s="205"/>
      <c r="M37" s="205"/>
      <c r="N37" s="205"/>
      <c r="O37" s="205"/>
      <c r="P37" s="205"/>
      <c r="Q37" s="205"/>
      <c r="R37" s="205"/>
      <c r="S37" s="205"/>
      <c r="T37" s="205"/>
      <c r="U37" s="205"/>
      <c r="V37" s="205"/>
      <c r="W37" s="205"/>
      <c r="X37" s="205"/>
      <c r="Y37" s="205"/>
      <c r="Z37" s="205"/>
      <c r="AA37" s="218">
        <f t="shared" si="9"/>
        <v>0</v>
      </c>
      <c r="AB37" s="219">
        <f t="shared" si="10"/>
        <v>0</v>
      </c>
    </row>
    <row r="38" spans="1:28" outlineLevel="1">
      <c r="A38" s="217" t="s">
        <v>173</v>
      </c>
      <c r="B38" s="205"/>
      <c r="C38" s="205"/>
      <c r="D38" s="312"/>
      <c r="E38" s="205"/>
      <c r="F38" s="205"/>
      <c r="G38" s="205"/>
      <c r="H38" s="205"/>
      <c r="I38" s="205"/>
      <c r="J38" s="205"/>
      <c r="K38" s="206"/>
      <c r="L38" s="205"/>
      <c r="M38" s="205"/>
      <c r="N38" s="205"/>
      <c r="O38" s="205"/>
      <c r="P38" s="205"/>
      <c r="Q38" s="205"/>
      <c r="R38" s="205"/>
      <c r="S38" s="205"/>
      <c r="T38" s="205"/>
      <c r="U38" s="205"/>
      <c r="V38" s="205"/>
      <c r="W38" s="205"/>
      <c r="X38" s="205"/>
      <c r="Y38" s="205"/>
      <c r="Z38" s="205"/>
      <c r="AA38" s="218">
        <f t="shared" si="9"/>
        <v>0</v>
      </c>
      <c r="AB38" s="219">
        <f t="shared" si="10"/>
        <v>0</v>
      </c>
    </row>
    <row r="39" spans="1:28" outlineLevel="1">
      <c r="A39" s="217" t="s">
        <v>36</v>
      </c>
      <c r="B39" s="205"/>
      <c r="C39" s="205"/>
      <c r="D39" s="312"/>
      <c r="E39" s="205"/>
      <c r="F39" s="205"/>
      <c r="G39" s="205"/>
      <c r="H39" s="205"/>
      <c r="I39" s="205"/>
      <c r="J39" s="205"/>
      <c r="K39" s="206"/>
      <c r="L39" s="205"/>
      <c r="M39" s="205"/>
      <c r="N39" s="205"/>
      <c r="O39" s="205"/>
      <c r="P39" s="205"/>
      <c r="Q39" s="205"/>
      <c r="R39" s="205"/>
      <c r="S39" s="205"/>
      <c r="T39" s="205"/>
      <c r="U39" s="205"/>
      <c r="V39" s="205"/>
      <c r="W39" s="205"/>
      <c r="X39" s="205"/>
      <c r="Y39" s="205"/>
      <c r="Z39" s="205"/>
      <c r="AA39" s="218">
        <f t="shared" si="9"/>
        <v>0</v>
      </c>
      <c r="AB39" s="219">
        <f t="shared" si="10"/>
        <v>0</v>
      </c>
    </row>
    <row r="40" spans="1:28" outlineLevel="1">
      <c r="A40" s="217" t="s">
        <v>175</v>
      </c>
      <c r="B40" s="205"/>
      <c r="C40" s="205"/>
      <c r="D40" s="312"/>
      <c r="E40" s="205"/>
      <c r="F40" s="205"/>
      <c r="G40" s="205"/>
      <c r="H40" s="205"/>
      <c r="I40" s="205"/>
      <c r="J40" s="205"/>
      <c r="K40" s="206"/>
      <c r="L40" s="205"/>
      <c r="M40" s="205"/>
      <c r="N40" s="205"/>
      <c r="O40" s="205"/>
      <c r="P40" s="205"/>
      <c r="Q40" s="205"/>
      <c r="R40" s="205"/>
      <c r="S40" s="205"/>
      <c r="T40" s="205"/>
      <c r="U40" s="205"/>
      <c r="V40" s="205"/>
      <c r="W40" s="205"/>
      <c r="X40" s="205"/>
      <c r="Y40" s="205"/>
      <c r="Z40" s="205"/>
      <c r="AA40" s="218">
        <f t="shared" si="9"/>
        <v>0</v>
      </c>
      <c r="AB40" s="219">
        <f t="shared" si="10"/>
        <v>0</v>
      </c>
    </row>
    <row r="41" spans="1:28" outlineLevel="1">
      <c r="A41" s="217" t="s">
        <v>94</v>
      </c>
      <c r="B41" s="205"/>
      <c r="C41" s="205"/>
      <c r="D41" s="312"/>
      <c r="E41" s="205"/>
      <c r="F41" s="205"/>
      <c r="G41" s="205"/>
      <c r="H41" s="205"/>
      <c r="I41" s="205"/>
      <c r="J41" s="205"/>
      <c r="K41" s="206"/>
      <c r="L41" s="205"/>
      <c r="M41" s="205"/>
      <c r="N41" s="205"/>
      <c r="O41" s="205"/>
      <c r="P41" s="205"/>
      <c r="Q41" s="205"/>
      <c r="R41" s="205"/>
      <c r="S41" s="205"/>
      <c r="T41" s="205"/>
      <c r="U41" s="205"/>
      <c r="V41" s="205"/>
      <c r="W41" s="205"/>
      <c r="X41" s="205"/>
      <c r="Y41" s="205"/>
      <c r="Z41" s="205"/>
      <c r="AA41" s="218">
        <f t="shared" si="9"/>
        <v>0</v>
      </c>
      <c r="AB41" s="219">
        <f t="shared" si="10"/>
        <v>0</v>
      </c>
    </row>
    <row r="42" spans="1:28" outlineLevel="1">
      <c r="A42" s="217" t="s">
        <v>37</v>
      </c>
      <c r="B42" s="205"/>
      <c r="C42" s="205"/>
      <c r="D42" s="312"/>
      <c r="E42" s="205"/>
      <c r="F42" s="205"/>
      <c r="G42" s="205"/>
      <c r="H42" s="205"/>
      <c r="I42" s="205"/>
      <c r="J42" s="205"/>
      <c r="K42" s="206"/>
      <c r="L42" s="205"/>
      <c r="M42" s="205"/>
      <c r="N42" s="205"/>
      <c r="O42" s="205"/>
      <c r="P42" s="205"/>
      <c r="Q42" s="205"/>
      <c r="R42" s="205"/>
      <c r="S42" s="205"/>
      <c r="T42" s="205"/>
      <c r="U42" s="205"/>
      <c r="V42" s="205"/>
      <c r="W42" s="205"/>
      <c r="X42" s="205"/>
      <c r="Y42" s="205"/>
      <c r="Z42" s="205"/>
      <c r="AA42" s="218">
        <f t="shared" si="9"/>
        <v>0</v>
      </c>
      <c r="AB42" s="219">
        <f t="shared" si="10"/>
        <v>0</v>
      </c>
    </row>
    <row r="43" spans="1:28" outlineLevel="1">
      <c r="A43" s="217" t="s">
        <v>176</v>
      </c>
      <c r="B43" s="205"/>
      <c r="C43" s="205"/>
      <c r="D43" s="312"/>
      <c r="E43" s="205"/>
      <c r="F43" s="205"/>
      <c r="G43" s="205"/>
      <c r="H43" s="205"/>
      <c r="I43" s="205"/>
      <c r="J43" s="205"/>
      <c r="K43" s="206"/>
      <c r="L43" s="205"/>
      <c r="M43" s="205"/>
      <c r="N43" s="205"/>
      <c r="O43" s="205"/>
      <c r="P43" s="205"/>
      <c r="Q43" s="205"/>
      <c r="R43" s="205"/>
      <c r="S43" s="205"/>
      <c r="T43" s="205"/>
      <c r="U43" s="205"/>
      <c r="V43" s="205"/>
      <c r="W43" s="205"/>
      <c r="X43" s="205"/>
      <c r="Y43" s="205"/>
      <c r="Z43" s="205"/>
      <c r="AA43" s="218">
        <f t="shared" si="9"/>
        <v>0</v>
      </c>
      <c r="AB43" s="219">
        <f t="shared" si="10"/>
        <v>0</v>
      </c>
    </row>
    <row r="44" spans="1:28" outlineLevel="1">
      <c r="A44" s="217" t="s">
        <v>177</v>
      </c>
      <c r="B44" s="205"/>
      <c r="C44" s="205"/>
      <c r="D44" s="312"/>
      <c r="E44" s="205"/>
      <c r="F44" s="205"/>
      <c r="G44" s="205"/>
      <c r="H44" s="205"/>
      <c r="I44" s="205"/>
      <c r="J44" s="205"/>
      <c r="K44" s="206"/>
      <c r="L44" s="205"/>
      <c r="M44" s="205"/>
      <c r="N44" s="205"/>
      <c r="O44" s="205"/>
      <c r="P44" s="205"/>
      <c r="Q44" s="205"/>
      <c r="R44" s="205"/>
      <c r="S44" s="205"/>
      <c r="T44" s="205"/>
      <c r="U44" s="205"/>
      <c r="V44" s="205"/>
      <c r="W44" s="205"/>
      <c r="X44" s="205"/>
      <c r="Y44" s="205"/>
      <c r="Z44" s="205"/>
      <c r="AA44" s="218">
        <f t="shared" si="9"/>
        <v>0</v>
      </c>
      <c r="AB44" s="219">
        <f t="shared" si="10"/>
        <v>0</v>
      </c>
    </row>
    <row r="45" spans="1:28" outlineLevel="1">
      <c r="A45" s="217" t="s">
        <v>38</v>
      </c>
      <c r="B45" s="205"/>
      <c r="C45" s="205"/>
      <c r="D45" s="312"/>
      <c r="E45" s="205"/>
      <c r="F45" s="205"/>
      <c r="G45" s="205"/>
      <c r="H45" s="205"/>
      <c r="I45" s="205"/>
      <c r="J45" s="205"/>
      <c r="K45" s="206"/>
      <c r="L45" s="205"/>
      <c r="M45" s="205"/>
      <c r="N45" s="205"/>
      <c r="O45" s="205"/>
      <c r="P45" s="205"/>
      <c r="Q45" s="205"/>
      <c r="R45" s="205"/>
      <c r="S45" s="205"/>
      <c r="T45" s="205"/>
      <c r="U45" s="205"/>
      <c r="V45" s="205"/>
      <c r="W45" s="205"/>
      <c r="X45" s="205"/>
      <c r="Y45" s="205"/>
      <c r="Z45" s="205"/>
      <c r="AA45" s="218">
        <f t="shared" si="9"/>
        <v>0</v>
      </c>
      <c r="AB45" s="219">
        <f t="shared" si="10"/>
        <v>0</v>
      </c>
    </row>
    <row r="46" spans="1:28" outlineLevel="1">
      <c r="A46" s="217" t="s">
        <v>52</v>
      </c>
      <c r="B46" s="205"/>
      <c r="C46" s="205"/>
      <c r="D46" s="312"/>
      <c r="E46" s="205"/>
      <c r="F46" s="205"/>
      <c r="G46" s="205"/>
      <c r="H46" s="205"/>
      <c r="I46" s="205"/>
      <c r="J46" s="205"/>
      <c r="K46" s="206"/>
      <c r="L46" s="205"/>
      <c r="M46" s="205"/>
      <c r="N46" s="205"/>
      <c r="O46" s="205"/>
      <c r="P46" s="205"/>
      <c r="Q46" s="205"/>
      <c r="R46" s="205"/>
      <c r="S46" s="205"/>
      <c r="T46" s="205"/>
      <c r="U46" s="205"/>
      <c r="V46" s="205"/>
      <c r="W46" s="205"/>
      <c r="X46" s="205"/>
      <c r="Y46" s="205"/>
      <c r="Z46" s="205"/>
      <c r="AA46" s="218">
        <f t="shared" si="9"/>
        <v>0</v>
      </c>
      <c r="AB46" s="219">
        <f t="shared" si="10"/>
        <v>0</v>
      </c>
    </row>
    <row r="47" spans="1:28" outlineLevel="1">
      <c r="A47" s="217" t="s">
        <v>53</v>
      </c>
      <c r="B47" s="205"/>
      <c r="C47" s="205"/>
      <c r="D47" s="312"/>
      <c r="E47" s="205"/>
      <c r="F47" s="205"/>
      <c r="G47" s="205"/>
      <c r="H47" s="205"/>
      <c r="I47" s="205"/>
      <c r="J47" s="205"/>
      <c r="K47" s="206"/>
      <c r="L47" s="205"/>
      <c r="M47" s="205"/>
      <c r="N47" s="205"/>
      <c r="O47" s="205"/>
      <c r="P47" s="205"/>
      <c r="Q47" s="205"/>
      <c r="R47" s="205"/>
      <c r="S47" s="205"/>
      <c r="T47" s="205"/>
      <c r="U47" s="205"/>
      <c r="V47" s="205"/>
      <c r="W47" s="205"/>
      <c r="X47" s="205"/>
      <c r="Y47" s="205"/>
      <c r="Z47" s="205"/>
      <c r="AA47" s="218">
        <f t="shared" si="9"/>
        <v>0</v>
      </c>
      <c r="AB47" s="219">
        <f t="shared" si="10"/>
        <v>0</v>
      </c>
    </row>
    <row r="48" spans="1:28" outlineLevel="1">
      <c r="A48" s="217" t="s">
        <v>50</v>
      </c>
      <c r="B48" s="205"/>
      <c r="C48" s="205"/>
      <c r="D48" s="312"/>
      <c r="E48" s="205"/>
      <c r="F48" s="205"/>
      <c r="G48" s="205"/>
      <c r="H48" s="205"/>
      <c r="I48" s="205"/>
      <c r="J48" s="205"/>
      <c r="K48" s="206"/>
      <c r="L48" s="205"/>
      <c r="M48" s="205"/>
      <c r="N48" s="205"/>
      <c r="O48" s="205"/>
      <c r="P48" s="205"/>
      <c r="Q48" s="205"/>
      <c r="R48" s="205"/>
      <c r="S48" s="205"/>
      <c r="T48" s="205"/>
      <c r="U48" s="205"/>
      <c r="V48" s="205"/>
      <c r="W48" s="205"/>
      <c r="X48" s="205"/>
      <c r="Y48" s="205"/>
      <c r="Z48" s="205"/>
      <c r="AA48" s="218">
        <f t="shared" si="9"/>
        <v>0</v>
      </c>
      <c r="AB48" s="219">
        <f t="shared" si="10"/>
        <v>0</v>
      </c>
    </row>
    <row r="49" spans="1:28" outlineLevel="1">
      <c r="A49" s="217" t="s">
        <v>44</v>
      </c>
      <c r="B49" s="205"/>
      <c r="C49" s="205"/>
      <c r="D49" s="312"/>
      <c r="E49" s="205"/>
      <c r="F49" s="205"/>
      <c r="G49" s="205"/>
      <c r="H49" s="205"/>
      <c r="I49" s="205"/>
      <c r="J49" s="205"/>
      <c r="K49" s="206"/>
      <c r="L49" s="205"/>
      <c r="M49" s="205"/>
      <c r="N49" s="205"/>
      <c r="O49" s="205"/>
      <c r="P49" s="205"/>
      <c r="Q49" s="205"/>
      <c r="R49" s="205"/>
      <c r="S49" s="205"/>
      <c r="T49" s="205"/>
      <c r="U49" s="205"/>
      <c r="V49" s="205"/>
      <c r="W49" s="205"/>
      <c r="X49" s="205"/>
      <c r="Y49" s="205"/>
      <c r="Z49" s="205"/>
      <c r="AA49" s="218">
        <f t="shared" si="9"/>
        <v>0</v>
      </c>
      <c r="AB49" s="219">
        <f t="shared" si="10"/>
        <v>0</v>
      </c>
    </row>
    <row r="50" spans="1:28" outlineLevel="1">
      <c r="A50" s="217" t="s">
        <v>41</v>
      </c>
      <c r="B50" s="205"/>
      <c r="C50" s="205"/>
      <c r="D50" s="312"/>
      <c r="E50" s="205"/>
      <c r="F50" s="205"/>
      <c r="G50" s="205"/>
      <c r="H50" s="205"/>
      <c r="I50" s="205"/>
      <c r="J50" s="205"/>
      <c r="K50" s="206"/>
      <c r="L50" s="205"/>
      <c r="M50" s="205"/>
      <c r="N50" s="205"/>
      <c r="O50" s="205"/>
      <c r="P50" s="205"/>
      <c r="Q50" s="205"/>
      <c r="R50" s="205"/>
      <c r="S50" s="205"/>
      <c r="T50" s="205"/>
      <c r="U50" s="205"/>
      <c r="V50" s="205"/>
      <c r="W50" s="205"/>
      <c r="X50" s="205"/>
      <c r="Y50" s="205"/>
      <c r="Z50" s="205"/>
      <c r="AA50" s="218">
        <f t="shared" si="9"/>
        <v>0</v>
      </c>
      <c r="AB50" s="219">
        <f t="shared" si="10"/>
        <v>0</v>
      </c>
    </row>
    <row r="51" spans="1:28" outlineLevel="1">
      <c r="A51" s="217" t="s">
        <v>39</v>
      </c>
      <c r="B51" s="205"/>
      <c r="C51" s="205"/>
      <c r="D51" s="312"/>
      <c r="E51" s="205"/>
      <c r="F51" s="205"/>
      <c r="G51" s="205"/>
      <c r="H51" s="205"/>
      <c r="I51" s="205"/>
      <c r="J51" s="205"/>
      <c r="K51" s="206"/>
      <c r="L51" s="205"/>
      <c r="M51" s="205"/>
      <c r="N51" s="205"/>
      <c r="O51" s="205"/>
      <c r="P51" s="205"/>
      <c r="Q51" s="205"/>
      <c r="R51" s="205"/>
      <c r="S51" s="205"/>
      <c r="T51" s="205"/>
      <c r="U51" s="205"/>
      <c r="V51" s="205"/>
      <c r="W51" s="205"/>
      <c r="X51" s="205"/>
      <c r="Y51" s="205"/>
      <c r="Z51" s="205"/>
      <c r="AA51" s="218">
        <f t="shared" si="9"/>
        <v>0</v>
      </c>
      <c r="AB51" s="219">
        <f t="shared" si="10"/>
        <v>0</v>
      </c>
    </row>
    <row r="52" spans="1:28" outlineLevel="1">
      <c r="A52" s="217" t="s">
        <v>43</v>
      </c>
      <c r="B52" s="205"/>
      <c r="C52" s="205"/>
      <c r="D52" s="312"/>
      <c r="E52" s="205"/>
      <c r="F52" s="205"/>
      <c r="G52" s="205"/>
      <c r="H52" s="205"/>
      <c r="I52" s="205"/>
      <c r="J52" s="205"/>
      <c r="K52" s="206"/>
      <c r="L52" s="205"/>
      <c r="M52" s="205"/>
      <c r="N52" s="205"/>
      <c r="O52" s="205"/>
      <c r="P52" s="205"/>
      <c r="Q52" s="205"/>
      <c r="R52" s="205"/>
      <c r="S52" s="205"/>
      <c r="T52" s="205"/>
      <c r="U52" s="205"/>
      <c r="V52" s="205"/>
      <c r="W52" s="205"/>
      <c r="X52" s="205"/>
      <c r="Y52" s="205"/>
      <c r="Z52" s="205"/>
      <c r="AA52" s="218">
        <f t="shared" si="9"/>
        <v>0</v>
      </c>
      <c r="AB52" s="219">
        <f t="shared" si="10"/>
        <v>0</v>
      </c>
    </row>
    <row r="53" spans="1:28" outlineLevel="1">
      <c r="A53" s="217" t="s">
        <v>40</v>
      </c>
      <c r="B53" s="205"/>
      <c r="C53" s="205"/>
      <c r="D53" s="312"/>
      <c r="E53" s="205"/>
      <c r="F53" s="205"/>
      <c r="G53" s="205"/>
      <c r="H53" s="205"/>
      <c r="I53" s="205"/>
      <c r="J53" s="205"/>
      <c r="K53" s="206"/>
      <c r="L53" s="205"/>
      <c r="M53" s="205"/>
      <c r="N53" s="205"/>
      <c r="O53" s="205"/>
      <c r="P53" s="205"/>
      <c r="Q53" s="205"/>
      <c r="R53" s="205"/>
      <c r="S53" s="205"/>
      <c r="T53" s="205"/>
      <c r="U53" s="205"/>
      <c r="V53" s="205"/>
      <c r="W53" s="205"/>
      <c r="X53" s="205"/>
      <c r="Y53" s="205"/>
      <c r="Z53" s="205"/>
      <c r="AA53" s="218">
        <f t="shared" si="9"/>
        <v>0</v>
      </c>
      <c r="AB53" s="219">
        <f t="shared" si="10"/>
        <v>0</v>
      </c>
    </row>
    <row r="54" spans="1:28" outlineLevel="1">
      <c r="A54" s="217" t="s">
        <v>275</v>
      </c>
      <c r="B54" s="205"/>
      <c r="C54" s="205"/>
      <c r="D54" s="312"/>
      <c r="E54" s="205"/>
      <c r="F54" s="205"/>
      <c r="G54" s="205"/>
      <c r="H54" s="205"/>
      <c r="I54" s="205"/>
      <c r="J54" s="205"/>
      <c r="K54" s="206"/>
      <c r="L54" s="205"/>
      <c r="M54" s="205"/>
      <c r="N54" s="205"/>
      <c r="O54" s="205"/>
      <c r="P54" s="205"/>
      <c r="Q54" s="205"/>
      <c r="R54" s="205"/>
      <c r="S54" s="205"/>
      <c r="T54" s="205"/>
      <c r="U54" s="205"/>
      <c r="V54" s="205"/>
      <c r="W54" s="205"/>
      <c r="X54" s="205"/>
      <c r="Y54" s="205"/>
      <c r="Z54" s="205"/>
      <c r="AA54" s="218">
        <f t="shared" si="9"/>
        <v>0</v>
      </c>
      <c r="AB54" s="219">
        <f t="shared" si="10"/>
        <v>0</v>
      </c>
    </row>
    <row r="55" spans="1:28" outlineLevel="1">
      <c r="A55" s="217" t="s">
        <v>42</v>
      </c>
      <c r="B55" s="205"/>
      <c r="C55" s="205"/>
      <c r="D55" s="312">
        <v>1</v>
      </c>
      <c r="E55" s="205"/>
      <c r="F55" s="205"/>
      <c r="G55" s="205"/>
      <c r="H55" s="205"/>
      <c r="I55" s="205"/>
      <c r="J55" s="205"/>
      <c r="K55" s="206"/>
      <c r="L55" s="205"/>
      <c r="M55" s="205"/>
      <c r="N55" s="205"/>
      <c r="O55" s="205"/>
      <c r="P55" s="205"/>
      <c r="Q55" s="205"/>
      <c r="R55" s="205"/>
      <c r="S55" s="205"/>
      <c r="T55" s="205"/>
      <c r="U55" s="205"/>
      <c r="V55" s="205"/>
      <c r="W55" s="205"/>
      <c r="X55" s="205"/>
      <c r="Y55" s="205"/>
      <c r="Z55" s="205"/>
      <c r="AA55" s="218">
        <f t="shared" si="9"/>
        <v>1</v>
      </c>
      <c r="AB55" s="219">
        <f t="shared" si="10"/>
        <v>1</v>
      </c>
    </row>
    <row r="56" spans="1:28" outlineLevel="1">
      <c r="A56" s="217" t="s">
        <v>178</v>
      </c>
      <c r="B56" s="205"/>
      <c r="C56" s="205"/>
      <c r="D56" s="312"/>
      <c r="E56" s="205"/>
      <c r="F56" s="205"/>
      <c r="G56" s="205"/>
      <c r="H56" s="205"/>
      <c r="I56" s="205"/>
      <c r="J56" s="205"/>
      <c r="K56" s="206"/>
      <c r="L56" s="205"/>
      <c r="M56" s="205"/>
      <c r="N56" s="205"/>
      <c r="O56" s="205"/>
      <c r="P56" s="205"/>
      <c r="Q56" s="205"/>
      <c r="R56" s="205"/>
      <c r="S56" s="205"/>
      <c r="T56" s="205"/>
      <c r="U56" s="205"/>
      <c r="V56" s="205"/>
      <c r="W56" s="205"/>
      <c r="X56" s="205"/>
      <c r="Y56" s="205"/>
      <c r="Z56" s="205"/>
      <c r="AA56" s="218">
        <f t="shared" si="9"/>
        <v>0</v>
      </c>
      <c r="AB56" s="219">
        <f t="shared" si="10"/>
        <v>0</v>
      </c>
    </row>
    <row r="57" spans="1:28" outlineLevel="1">
      <c r="A57" s="217" t="s">
        <v>45</v>
      </c>
      <c r="B57" s="205"/>
      <c r="C57" s="205"/>
      <c r="D57" s="312"/>
      <c r="E57" s="205"/>
      <c r="F57" s="205"/>
      <c r="G57" s="205"/>
      <c r="H57" s="205"/>
      <c r="I57" s="205"/>
      <c r="J57" s="205"/>
      <c r="K57" s="206"/>
      <c r="L57" s="205"/>
      <c r="M57" s="205"/>
      <c r="N57" s="205"/>
      <c r="O57" s="205"/>
      <c r="P57" s="205"/>
      <c r="Q57" s="205"/>
      <c r="R57" s="205"/>
      <c r="S57" s="205"/>
      <c r="T57" s="205"/>
      <c r="U57" s="205"/>
      <c r="V57" s="205"/>
      <c r="W57" s="205"/>
      <c r="X57" s="205"/>
      <c r="Y57" s="205"/>
      <c r="Z57" s="205"/>
      <c r="AA57" s="218">
        <f t="shared" si="9"/>
        <v>0</v>
      </c>
      <c r="AB57" s="219">
        <f t="shared" si="10"/>
        <v>0</v>
      </c>
    </row>
    <row r="58" spans="1:28" outlineLevel="1">
      <c r="A58" s="217" t="s">
        <v>276</v>
      </c>
      <c r="B58" s="205"/>
      <c r="C58" s="205"/>
      <c r="D58" s="312"/>
      <c r="E58" s="205"/>
      <c r="F58" s="205"/>
      <c r="G58" s="205"/>
      <c r="H58" s="205"/>
      <c r="I58" s="205"/>
      <c r="J58" s="205"/>
      <c r="K58" s="206"/>
      <c r="L58" s="205"/>
      <c r="M58" s="205"/>
      <c r="N58" s="205"/>
      <c r="O58" s="205"/>
      <c r="P58" s="205"/>
      <c r="Q58" s="205"/>
      <c r="R58" s="205"/>
      <c r="S58" s="205"/>
      <c r="T58" s="205"/>
      <c r="U58" s="205"/>
      <c r="V58" s="205"/>
      <c r="W58" s="205"/>
      <c r="X58" s="205"/>
      <c r="Y58" s="205"/>
      <c r="Z58" s="205"/>
      <c r="AA58" s="218">
        <f t="shared" si="9"/>
        <v>0</v>
      </c>
      <c r="AB58" s="219">
        <f t="shared" si="10"/>
        <v>0</v>
      </c>
    </row>
    <row r="59" spans="1:28" outlineLevel="1">
      <c r="A59" s="217" t="s">
        <v>67</v>
      </c>
      <c r="B59" s="205"/>
      <c r="C59" s="205"/>
      <c r="D59" s="312"/>
      <c r="E59" s="205"/>
      <c r="F59" s="205"/>
      <c r="G59" s="205"/>
      <c r="H59" s="205"/>
      <c r="I59" s="205"/>
      <c r="J59" s="205"/>
      <c r="K59" s="206"/>
      <c r="L59" s="205"/>
      <c r="M59" s="205"/>
      <c r="N59" s="205"/>
      <c r="O59" s="205"/>
      <c r="P59" s="205"/>
      <c r="Q59" s="205"/>
      <c r="R59" s="205"/>
      <c r="S59" s="205"/>
      <c r="T59" s="205"/>
      <c r="U59" s="205"/>
      <c r="V59" s="205"/>
      <c r="W59" s="205"/>
      <c r="X59" s="205"/>
      <c r="Y59" s="205"/>
      <c r="Z59" s="205"/>
      <c r="AA59" s="218">
        <f t="shared" si="9"/>
        <v>0</v>
      </c>
      <c r="AB59" s="219">
        <f t="shared" si="10"/>
        <v>0</v>
      </c>
    </row>
    <row r="60" spans="1:28" outlineLevel="1">
      <c r="A60" s="217" t="s">
        <v>47</v>
      </c>
      <c r="B60" s="205"/>
      <c r="C60" s="205"/>
      <c r="D60" s="312">
        <v>1</v>
      </c>
      <c r="E60" s="205"/>
      <c r="F60" s="205"/>
      <c r="G60" s="205"/>
      <c r="H60" s="205"/>
      <c r="I60" s="205"/>
      <c r="J60" s="205"/>
      <c r="K60" s="206"/>
      <c r="L60" s="205"/>
      <c r="M60" s="205"/>
      <c r="N60" s="205"/>
      <c r="O60" s="205"/>
      <c r="P60" s="205"/>
      <c r="Q60" s="205"/>
      <c r="R60" s="205"/>
      <c r="S60" s="205"/>
      <c r="T60" s="205"/>
      <c r="U60" s="205"/>
      <c r="V60" s="205"/>
      <c r="W60" s="205"/>
      <c r="X60" s="205"/>
      <c r="Y60" s="205"/>
      <c r="Z60" s="205"/>
      <c r="AA60" s="218">
        <f t="shared" si="9"/>
        <v>1</v>
      </c>
      <c r="AB60" s="219">
        <f t="shared" si="10"/>
        <v>1</v>
      </c>
    </row>
    <row r="61" spans="1:28" outlineLevel="1">
      <c r="A61" s="217" t="s">
        <v>51</v>
      </c>
      <c r="B61" s="205"/>
      <c r="C61" s="205"/>
      <c r="D61" s="312"/>
      <c r="E61" s="205"/>
      <c r="F61" s="205"/>
      <c r="G61" s="205"/>
      <c r="H61" s="205"/>
      <c r="I61" s="205"/>
      <c r="J61" s="205"/>
      <c r="K61" s="206"/>
      <c r="L61" s="205"/>
      <c r="M61" s="205"/>
      <c r="N61" s="205"/>
      <c r="O61" s="205"/>
      <c r="P61" s="205"/>
      <c r="Q61" s="205"/>
      <c r="R61" s="205"/>
      <c r="S61" s="205"/>
      <c r="T61" s="205"/>
      <c r="U61" s="205"/>
      <c r="V61" s="205"/>
      <c r="W61" s="205"/>
      <c r="X61" s="205"/>
      <c r="Y61" s="205"/>
      <c r="Z61" s="205"/>
      <c r="AA61" s="218">
        <f t="shared" si="9"/>
        <v>0</v>
      </c>
      <c r="AB61" s="219">
        <f t="shared" si="10"/>
        <v>0</v>
      </c>
    </row>
    <row r="62" spans="1:28" outlineLevel="1">
      <c r="A62" s="217" t="s">
        <v>49</v>
      </c>
      <c r="B62" s="205"/>
      <c r="C62" s="205"/>
      <c r="D62" s="312"/>
      <c r="E62" s="205"/>
      <c r="F62" s="205"/>
      <c r="G62" s="205"/>
      <c r="H62" s="205"/>
      <c r="I62" s="205"/>
      <c r="J62" s="205"/>
      <c r="K62" s="206"/>
      <c r="L62" s="205"/>
      <c r="M62" s="205"/>
      <c r="N62" s="205"/>
      <c r="O62" s="205"/>
      <c r="P62" s="205"/>
      <c r="Q62" s="205"/>
      <c r="R62" s="205"/>
      <c r="S62" s="205"/>
      <c r="T62" s="205"/>
      <c r="U62" s="205"/>
      <c r="V62" s="205"/>
      <c r="W62" s="205"/>
      <c r="X62" s="205"/>
      <c r="Y62" s="205"/>
      <c r="Z62" s="205"/>
      <c r="AA62" s="218">
        <f t="shared" si="9"/>
        <v>0</v>
      </c>
      <c r="AB62" s="219">
        <f t="shared" si="10"/>
        <v>0</v>
      </c>
    </row>
    <row r="63" spans="1:28" outlineLevel="1">
      <c r="A63" s="217" t="s">
        <v>46</v>
      </c>
      <c r="B63" s="205"/>
      <c r="C63" s="205"/>
      <c r="D63" s="312"/>
      <c r="E63" s="205"/>
      <c r="F63" s="205"/>
      <c r="G63" s="205"/>
      <c r="H63" s="205"/>
      <c r="I63" s="205"/>
      <c r="J63" s="205"/>
      <c r="K63" s="206"/>
      <c r="L63" s="205"/>
      <c r="M63" s="205"/>
      <c r="N63" s="205"/>
      <c r="O63" s="205"/>
      <c r="P63" s="205"/>
      <c r="Q63" s="205"/>
      <c r="R63" s="205"/>
      <c r="S63" s="205"/>
      <c r="T63" s="205"/>
      <c r="U63" s="205"/>
      <c r="V63" s="205"/>
      <c r="W63" s="205"/>
      <c r="X63" s="205"/>
      <c r="Y63" s="205"/>
      <c r="Z63" s="205"/>
      <c r="AA63" s="218">
        <f t="shared" si="9"/>
        <v>0</v>
      </c>
      <c r="AB63" s="219">
        <f t="shared" si="10"/>
        <v>0</v>
      </c>
    </row>
    <row r="64" spans="1:28" outlineLevel="1">
      <c r="A64" s="217" t="s">
        <v>70</v>
      </c>
      <c r="B64" s="205"/>
      <c r="C64" s="205"/>
      <c r="D64" s="312"/>
      <c r="E64" s="205"/>
      <c r="F64" s="205"/>
      <c r="G64" s="205"/>
      <c r="H64" s="205"/>
      <c r="I64" s="205"/>
      <c r="J64" s="205"/>
      <c r="K64" s="206"/>
      <c r="L64" s="205"/>
      <c r="M64" s="205"/>
      <c r="N64" s="205"/>
      <c r="O64" s="205"/>
      <c r="P64" s="205"/>
      <c r="Q64" s="205"/>
      <c r="R64" s="205"/>
      <c r="S64" s="205"/>
      <c r="T64" s="205"/>
      <c r="U64" s="205"/>
      <c r="V64" s="205"/>
      <c r="W64" s="205"/>
      <c r="X64" s="205"/>
      <c r="Y64" s="205"/>
      <c r="Z64" s="205"/>
      <c r="AA64" s="218">
        <f t="shared" si="9"/>
        <v>0</v>
      </c>
      <c r="AB64" s="219">
        <f t="shared" si="10"/>
        <v>0</v>
      </c>
    </row>
    <row r="65" spans="1:28" outlineLevel="1">
      <c r="A65" s="217" t="s">
        <v>231</v>
      </c>
      <c r="B65" s="205"/>
      <c r="C65" s="205"/>
      <c r="D65" s="312">
        <v>1</v>
      </c>
      <c r="E65" s="205"/>
      <c r="F65" s="205"/>
      <c r="G65" s="205"/>
      <c r="H65" s="205"/>
      <c r="I65" s="205"/>
      <c r="J65" s="205"/>
      <c r="K65" s="206"/>
      <c r="L65" s="205"/>
      <c r="M65" s="205"/>
      <c r="N65" s="205"/>
      <c r="O65" s="205"/>
      <c r="P65" s="205"/>
      <c r="Q65" s="205"/>
      <c r="R65" s="205"/>
      <c r="S65" s="205"/>
      <c r="T65" s="205"/>
      <c r="U65" s="205"/>
      <c r="V65" s="205"/>
      <c r="W65" s="205"/>
      <c r="X65" s="205"/>
      <c r="Y65" s="205"/>
      <c r="Z65" s="205"/>
      <c r="AA65" s="218">
        <f t="shared" si="9"/>
        <v>1</v>
      </c>
      <c r="AB65" s="219">
        <f t="shared" si="10"/>
        <v>1</v>
      </c>
    </row>
    <row r="66" spans="1:28" outlineLevel="1">
      <c r="A66" s="217" t="s">
        <v>179</v>
      </c>
      <c r="B66" s="205"/>
      <c r="C66" s="205"/>
      <c r="D66" s="312"/>
      <c r="E66" s="205"/>
      <c r="F66" s="205"/>
      <c r="G66" s="205"/>
      <c r="H66" s="205"/>
      <c r="I66" s="205"/>
      <c r="J66" s="205"/>
      <c r="K66" s="206"/>
      <c r="L66" s="205"/>
      <c r="M66" s="205"/>
      <c r="N66" s="205"/>
      <c r="O66" s="205"/>
      <c r="P66" s="205"/>
      <c r="Q66" s="205"/>
      <c r="R66" s="205"/>
      <c r="S66" s="205"/>
      <c r="T66" s="205"/>
      <c r="U66" s="205"/>
      <c r="V66" s="205"/>
      <c r="W66" s="205"/>
      <c r="X66" s="205"/>
      <c r="Y66" s="205"/>
      <c r="Z66" s="205"/>
      <c r="AA66" s="218">
        <f t="shared" si="9"/>
        <v>0</v>
      </c>
      <c r="AB66" s="219">
        <f t="shared" si="10"/>
        <v>0</v>
      </c>
    </row>
    <row r="67" spans="1:28" outlineLevel="1">
      <c r="A67" s="220" t="s">
        <v>48</v>
      </c>
      <c r="B67" s="210"/>
      <c r="C67" s="210"/>
      <c r="D67" s="313"/>
      <c r="E67" s="210"/>
      <c r="F67" s="210"/>
      <c r="G67" s="210"/>
      <c r="H67" s="210"/>
      <c r="I67" s="210"/>
      <c r="J67" s="210"/>
      <c r="K67" s="211"/>
      <c r="L67" s="210"/>
      <c r="M67" s="210"/>
      <c r="N67" s="210"/>
      <c r="O67" s="210"/>
      <c r="P67" s="210"/>
      <c r="Q67" s="210"/>
      <c r="R67" s="210"/>
      <c r="S67" s="210"/>
      <c r="T67" s="210"/>
      <c r="U67" s="210"/>
      <c r="V67" s="210"/>
      <c r="W67" s="210"/>
      <c r="X67" s="210"/>
      <c r="Y67" s="210"/>
      <c r="Z67" s="210"/>
      <c r="AA67" s="221">
        <f t="shared" si="9"/>
        <v>0</v>
      </c>
      <c r="AB67" s="222">
        <f t="shared" si="10"/>
        <v>0</v>
      </c>
    </row>
    <row r="69" spans="1:28">
      <c r="A69" s="376" t="s">
        <v>308</v>
      </c>
      <c r="B69" s="376"/>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row>
    <row r="70" spans="1:28" s="195" customFormat="1" outlineLevel="1">
      <c r="A70" s="223"/>
      <c r="B70" s="224" t="s">
        <v>280</v>
      </c>
      <c r="C70" s="224" t="s">
        <v>281</v>
      </c>
      <c r="D70" s="316" t="s">
        <v>282</v>
      </c>
      <c r="E70" s="224" t="s">
        <v>283</v>
      </c>
      <c r="F70" s="224" t="s">
        <v>284</v>
      </c>
      <c r="G70" s="224" t="s">
        <v>285</v>
      </c>
      <c r="H70" s="224" t="s">
        <v>286</v>
      </c>
      <c r="I70" s="224" t="s">
        <v>287</v>
      </c>
      <c r="J70" s="224" t="s">
        <v>288</v>
      </c>
      <c r="K70" s="224" t="s">
        <v>289</v>
      </c>
      <c r="L70" s="224" t="s">
        <v>290</v>
      </c>
      <c r="M70" s="224" t="s">
        <v>291</v>
      </c>
      <c r="N70" s="224" t="s">
        <v>292</v>
      </c>
      <c r="O70" s="224" t="s">
        <v>293</v>
      </c>
      <c r="P70" s="224" t="s">
        <v>294</v>
      </c>
      <c r="Q70" s="224" t="s">
        <v>295</v>
      </c>
      <c r="R70" s="224" t="s">
        <v>296</v>
      </c>
      <c r="S70" s="224" t="s">
        <v>297</v>
      </c>
      <c r="T70" s="224" t="s">
        <v>298</v>
      </c>
      <c r="U70" s="224" t="s">
        <v>299</v>
      </c>
      <c r="V70" s="224" t="s">
        <v>300</v>
      </c>
      <c r="W70" s="224" t="s">
        <v>301</v>
      </c>
      <c r="X70" s="224" t="s">
        <v>302</v>
      </c>
      <c r="Y70" s="224" t="s">
        <v>303</v>
      </c>
      <c r="Z70" s="224" t="s">
        <v>304</v>
      </c>
      <c r="AA70" s="224" t="s">
        <v>186</v>
      </c>
      <c r="AB70" s="225" t="s">
        <v>309</v>
      </c>
    </row>
    <row r="71" spans="1:28" outlineLevel="1">
      <c r="A71" s="226" t="s">
        <v>109</v>
      </c>
      <c r="B71" s="198"/>
      <c r="C71" s="198"/>
      <c r="D71" s="311"/>
      <c r="E71" s="198"/>
      <c r="F71" s="198"/>
      <c r="G71" s="198"/>
      <c r="H71" s="198"/>
      <c r="I71" s="198"/>
      <c r="J71" s="198"/>
      <c r="K71" s="199"/>
      <c r="L71" s="198"/>
      <c r="M71" s="198"/>
      <c r="N71" s="198"/>
      <c r="O71" s="198"/>
      <c r="P71" s="198"/>
      <c r="Q71" s="198"/>
      <c r="R71" s="198"/>
      <c r="S71" s="198"/>
      <c r="T71" s="198"/>
      <c r="U71" s="198"/>
      <c r="V71" s="198"/>
      <c r="W71" s="198"/>
      <c r="X71" s="198"/>
      <c r="Y71" s="198"/>
      <c r="Z71" s="198"/>
      <c r="AA71" s="227">
        <f t="shared" ref="AA71:AA83" si="11">SUM(B71:Z71)</f>
        <v>0</v>
      </c>
      <c r="AB71" s="228">
        <f>ROUNDUP(1*AA71,0)</f>
        <v>0</v>
      </c>
    </row>
    <row r="72" spans="1:28" outlineLevel="1">
      <c r="A72" s="217" t="s">
        <v>110</v>
      </c>
      <c r="B72" s="205"/>
      <c r="C72" s="205"/>
      <c r="D72" s="312"/>
      <c r="E72" s="205"/>
      <c r="F72" s="205"/>
      <c r="G72" s="205"/>
      <c r="H72" s="205"/>
      <c r="I72" s="205"/>
      <c r="J72" s="205"/>
      <c r="K72" s="206"/>
      <c r="L72" s="205"/>
      <c r="M72" s="205"/>
      <c r="N72" s="205"/>
      <c r="O72" s="205"/>
      <c r="P72" s="205"/>
      <c r="Q72" s="205"/>
      <c r="R72" s="205"/>
      <c r="S72" s="205"/>
      <c r="T72" s="205"/>
      <c r="U72" s="205"/>
      <c r="V72" s="205"/>
      <c r="W72" s="205"/>
      <c r="X72" s="205"/>
      <c r="Y72" s="205"/>
      <c r="Z72" s="205"/>
      <c r="AA72" s="218">
        <f t="shared" si="11"/>
        <v>0</v>
      </c>
      <c r="AB72" s="219">
        <f t="shared" ref="AB72:AB74" si="12">ROUNDUP(1*AA72,0)</f>
        <v>0</v>
      </c>
    </row>
    <row r="73" spans="1:28" outlineLevel="1">
      <c r="A73" s="217" t="s">
        <v>111</v>
      </c>
      <c r="B73" s="205"/>
      <c r="C73" s="205"/>
      <c r="D73" s="312"/>
      <c r="E73" s="205"/>
      <c r="F73" s="205"/>
      <c r="G73" s="205"/>
      <c r="H73" s="205"/>
      <c r="I73" s="205"/>
      <c r="J73" s="205"/>
      <c r="K73" s="206"/>
      <c r="L73" s="205"/>
      <c r="M73" s="205"/>
      <c r="N73" s="205"/>
      <c r="O73" s="205"/>
      <c r="P73" s="205"/>
      <c r="Q73" s="205"/>
      <c r="R73" s="205"/>
      <c r="S73" s="205"/>
      <c r="T73" s="205"/>
      <c r="U73" s="205"/>
      <c r="V73" s="205"/>
      <c r="W73" s="205"/>
      <c r="X73" s="205"/>
      <c r="Y73" s="205"/>
      <c r="Z73" s="205"/>
      <c r="AA73" s="218">
        <f t="shared" si="11"/>
        <v>0</v>
      </c>
      <c r="AB73" s="219">
        <f t="shared" si="12"/>
        <v>0</v>
      </c>
    </row>
    <row r="74" spans="1:28" outlineLevel="1">
      <c r="A74" s="217" t="s">
        <v>112</v>
      </c>
      <c r="B74" s="205"/>
      <c r="C74" s="205"/>
      <c r="D74" s="312"/>
      <c r="E74" s="205"/>
      <c r="F74" s="205"/>
      <c r="G74" s="205"/>
      <c r="H74" s="205"/>
      <c r="I74" s="205"/>
      <c r="J74" s="205"/>
      <c r="K74" s="206"/>
      <c r="L74" s="205"/>
      <c r="M74" s="205"/>
      <c r="N74" s="205"/>
      <c r="O74" s="205"/>
      <c r="P74" s="205"/>
      <c r="Q74" s="205"/>
      <c r="R74" s="205"/>
      <c r="S74" s="205"/>
      <c r="T74" s="205"/>
      <c r="U74" s="205"/>
      <c r="V74" s="205"/>
      <c r="W74" s="205"/>
      <c r="X74" s="205"/>
      <c r="Y74" s="205"/>
      <c r="Z74" s="205"/>
      <c r="AA74" s="218">
        <f t="shared" si="11"/>
        <v>0</v>
      </c>
      <c r="AB74" s="219">
        <f t="shared" si="12"/>
        <v>0</v>
      </c>
    </row>
    <row r="75" spans="1:28" outlineLevel="1">
      <c r="A75" s="217" t="s">
        <v>113</v>
      </c>
      <c r="B75" s="205"/>
      <c r="C75" s="205"/>
      <c r="D75" s="312"/>
      <c r="E75" s="205"/>
      <c r="F75" s="205"/>
      <c r="G75" s="205"/>
      <c r="H75" s="205"/>
      <c r="I75" s="205"/>
      <c r="J75" s="205"/>
      <c r="K75" s="206"/>
      <c r="L75" s="205"/>
      <c r="M75" s="205"/>
      <c r="N75" s="205"/>
      <c r="O75" s="205"/>
      <c r="P75" s="205"/>
      <c r="Q75" s="205"/>
      <c r="R75" s="205"/>
      <c r="S75" s="205"/>
      <c r="T75" s="205"/>
      <c r="U75" s="205"/>
      <c r="V75" s="205"/>
      <c r="W75" s="205"/>
      <c r="X75" s="205"/>
      <c r="Y75" s="205"/>
      <c r="Z75" s="205"/>
      <c r="AA75" s="218">
        <f t="shared" si="11"/>
        <v>0</v>
      </c>
      <c r="AB75" s="219">
        <f>ROUNDUP(1*AA75,0)</f>
        <v>0</v>
      </c>
    </row>
    <row r="76" spans="1:28" outlineLevel="1">
      <c r="A76" s="217" t="s">
        <v>114</v>
      </c>
      <c r="B76" s="205"/>
      <c r="C76" s="205"/>
      <c r="D76" s="312"/>
      <c r="E76" s="205"/>
      <c r="F76" s="205"/>
      <c r="G76" s="205"/>
      <c r="H76" s="205"/>
      <c r="I76" s="205"/>
      <c r="J76" s="205"/>
      <c r="K76" s="206"/>
      <c r="L76" s="205"/>
      <c r="M76" s="205"/>
      <c r="N76" s="205"/>
      <c r="O76" s="205"/>
      <c r="P76" s="205"/>
      <c r="Q76" s="205"/>
      <c r="R76" s="205"/>
      <c r="S76" s="205"/>
      <c r="T76" s="205"/>
      <c r="U76" s="205"/>
      <c r="V76" s="205"/>
      <c r="W76" s="205"/>
      <c r="X76" s="205"/>
      <c r="Y76" s="205"/>
      <c r="Z76" s="205"/>
      <c r="AA76" s="218">
        <f t="shared" si="11"/>
        <v>0</v>
      </c>
      <c r="AB76" s="219">
        <f>ROUNDUP(1*AA76,0)</f>
        <v>0</v>
      </c>
    </row>
    <row r="77" spans="1:28" outlineLevel="1">
      <c r="A77" s="217" t="s">
        <v>115</v>
      </c>
      <c r="B77" s="205"/>
      <c r="C77" s="205"/>
      <c r="D77" s="312"/>
      <c r="E77" s="205"/>
      <c r="F77" s="205"/>
      <c r="G77" s="205"/>
      <c r="H77" s="205"/>
      <c r="I77" s="205"/>
      <c r="J77" s="205"/>
      <c r="K77" s="206"/>
      <c r="L77" s="205"/>
      <c r="M77" s="205"/>
      <c r="N77" s="205"/>
      <c r="O77" s="205"/>
      <c r="P77" s="205"/>
      <c r="Q77" s="205"/>
      <c r="R77" s="205"/>
      <c r="S77" s="205"/>
      <c r="T77" s="205"/>
      <c r="U77" s="205"/>
      <c r="V77" s="205"/>
      <c r="W77" s="205"/>
      <c r="X77" s="205"/>
      <c r="Y77" s="205"/>
      <c r="Z77" s="205"/>
      <c r="AA77" s="218">
        <f t="shared" si="11"/>
        <v>0</v>
      </c>
      <c r="AB77" s="219">
        <f t="shared" ref="AB77:AB79" si="13">ROUNDUP(1*AA77,0)</f>
        <v>0</v>
      </c>
    </row>
    <row r="78" spans="1:28" outlineLevel="1">
      <c r="A78" s="217" t="s">
        <v>225</v>
      </c>
      <c r="B78" s="205"/>
      <c r="C78" s="205"/>
      <c r="D78" s="312"/>
      <c r="E78" s="205"/>
      <c r="F78" s="205"/>
      <c r="G78" s="205"/>
      <c r="H78" s="205"/>
      <c r="I78" s="205"/>
      <c r="J78" s="205"/>
      <c r="K78" s="206"/>
      <c r="L78" s="205"/>
      <c r="M78" s="205"/>
      <c r="N78" s="205"/>
      <c r="O78" s="205"/>
      <c r="P78" s="205"/>
      <c r="Q78" s="205"/>
      <c r="R78" s="205"/>
      <c r="S78" s="205"/>
      <c r="T78" s="205"/>
      <c r="U78" s="205"/>
      <c r="V78" s="205"/>
      <c r="W78" s="205"/>
      <c r="X78" s="205"/>
      <c r="Y78" s="205"/>
      <c r="Z78" s="205"/>
      <c r="AA78" s="218">
        <f t="shared" si="11"/>
        <v>0</v>
      </c>
      <c r="AB78" s="219">
        <f t="shared" si="13"/>
        <v>0</v>
      </c>
    </row>
    <row r="79" spans="1:28" outlineLevel="1">
      <c r="A79" s="217" t="s">
        <v>116</v>
      </c>
      <c r="B79" s="205"/>
      <c r="C79" s="205"/>
      <c r="D79" s="312"/>
      <c r="E79" s="205"/>
      <c r="F79" s="205"/>
      <c r="G79" s="205"/>
      <c r="H79" s="205"/>
      <c r="I79" s="205"/>
      <c r="J79" s="205"/>
      <c r="K79" s="206"/>
      <c r="L79" s="205"/>
      <c r="M79" s="205"/>
      <c r="N79" s="205"/>
      <c r="O79" s="205"/>
      <c r="P79" s="205"/>
      <c r="Q79" s="205"/>
      <c r="R79" s="205"/>
      <c r="S79" s="205"/>
      <c r="T79" s="205"/>
      <c r="U79" s="205"/>
      <c r="V79" s="205"/>
      <c r="W79" s="205"/>
      <c r="X79" s="205"/>
      <c r="Y79" s="205"/>
      <c r="Z79" s="205"/>
      <c r="AA79" s="218">
        <f t="shared" si="11"/>
        <v>0</v>
      </c>
      <c r="AB79" s="219">
        <f t="shared" si="13"/>
        <v>0</v>
      </c>
    </row>
    <row r="80" spans="1:28" outlineLevel="1">
      <c r="A80" s="217" t="s">
        <v>226</v>
      </c>
      <c r="B80" s="205"/>
      <c r="C80" s="205"/>
      <c r="D80" s="312"/>
      <c r="E80" s="205"/>
      <c r="F80" s="205"/>
      <c r="G80" s="205"/>
      <c r="H80" s="205"/>
      <c r="I80" s="205"/>
      <c r="J80" s="205"/>
      <c r="K80" s="206"/>
      <c r="L80" s="205"/>
      <c r="M80" s="205"/>
      <c r="N80" s="205"/>
      <c r="O80" s="205"/>
      <c r="P80" s="205"/>
      <c r="Q80" s="205"/>
      <c r="R80" s="205"/>
      <c r="S80" s="205"/>
      <c r="T80" s="205"/>
      <c r="U80" s="205"/>
      <c r="V80" s="205"/>
      <c r="W80" s="205"/>
      <c r="X80" s="205"/>
      <c r="Y80" s="205"/>
      <c r="Z80" s="205"/>
      <c r="AA80" s="218">
        <f t="shared" si="11"/>
        <v>0</v>
      </c>
      <c r="AB80" s="219">
        <f>ROUNDUP(1*AA80,0)</f>
        <v>0</v>
      </c>
    </row>
    <row r="81" spans="1:28" outlineLevel="1">
      <c r="A81" s="217" t="s">
        <v>227</v>
      </c>
      <c r="B81" s="205"/>
      <c r="C81" s="205"/>
      <c r="D81" s="312"/>
      <c r="E81" s="205"/>
      <c r="F81" s="205"/>
      <c r="G81" s="205"/>
      <c r="H81" s="205"/>
      <c r="I81" s="205"/>
      <c r="J81" s="205"/>
      <c r="K81" s="206"/>
      <c r="L81" s="205"/>
      <c r="M81" s="205"/>
      <c r="N81" s="205"/>
      <c r="O81" s="205"/>
      <c r="P81" s="205"/>
      <c r="Q81" s="205"/>
      <c r="R81" s="205"/>
      <c r="S81" s="205"/>
      <c r="T81" s="205"/>
      <c r="U81" s="205"/>
      <c r="V81" s="205"/>
      <c r="W81" s="205"/>
      <c r="X81" s="205"/>
      <c r="Y81" s="205"/>
      <c r="Z81" s="205"/>
      <c r="AA81" s="218">
        <f t="shared" si="11"/>
        <v>0</v>
      </c>
      <c r="AB81" s="219">
        <f t="shared" ref="AB81:AB83" si="14">ROUNDUP(1*AA81,0)</f>
        <v>0</v>
      </c>
    </row>
    <row r="82" spans="1:28" outlineLevel="1">
      <c r="A82" s="217" t="s">
        <v>228</v>
      </c>
      <c r="B82" s="205"/>
      <c r="C82" s="205"/>
      <c r="D82" s="312"/>
      <c r="E82" s="205"/>
      <c r="F82" s="205"/>
      <c r="G82" s="205"/>
      <c r="H82" s="205"/>
      <c r="I82" s="205"/>
      <c r="J82" s="205"/>
      <c r="K82" s="206"/>
      <c r="L82" s="205"/>
      <c r="M82" s="205"/>
      <c r="N82" s="205"/>
      <c r="O82" s="205"/>
      <c r="P82" s="205"/>
      <c r="Q82" s="205"/>
      <c r="R82" s="205"/>
      <c r="S82" s="205"/>
      <c r="T82" s="205"/>
      <c r="U82" s="205"/>
      <c r="V82" s="205"/>
      <c r="W82" s="205"/>
      <c r="X82" s="205"/>
      <c r="Y82" s="205"/>
      <c r="Z82" s="205"/>
      <c r="AA82" s="218">
        <f t="shared" si="11"/>
        <v>0</v>
      </c>
      <c r="AB82" s="219">
        <f t="shared" si="14"/>
        <v>0</v>
      </c>
    </row>
    <row r="83" spans="1:28" outlineLevel="1">
      <c r="A83" s="220" t="s">
        <v>117</v>
      </c>
      <c r="B83" s="210"/>
      <c r="C83" s="210"/>
      <c r="D83" s="313"/>
      <c r="E83" s="210"/>
      <c r="F83" s="210"/>
      <c r="G83" s="210"/>
      <c r="H83" s="210"/>
      <c r="I83" s="210"/>
      <c r="J83" s="210"/>
      <c r="K83" s="211"/>
      <c r="L83" s="210"/>
      <c r="M83" s="210"/>
      <c r="N83" s="210"/>
      <c r="O83" s="210"/>
      <c r="P83" s="210"/>
      <c r="Q83" s="210"/>
      <c r="R83" s="210"/>
      <c r="S83" s="210"/>
      <c r="T83" s="210"/>
      <c r="U83" s="210"/>
      <c r="V83" s="210"/>
      <c r="W83" s="210"/>
      <c r="X83" s="210"/>
      <c r="Y83" s="210"/>
      <c r="Z83" s="210"/>
      <c r="AA83" s="221">
        <f t="shared" si="11"/>
        <v>0</v>
      </c>
      <c r="AB83" s="222">
        <f t="shared" si="14"/>
        <v>0</v>
      </c>
    </row>
    <row r="85" spans="1:28">
      <c r="A85" s="376" t="s">
        <v>310</v>
      </c>
      <c r="B85" s="376"/>
      <c r="C85" s="376"/>
      <c r="D85" s="376"/>
      <c r="E85" s="376"/>
      <c r="F85" s="376"/>
      <c r="G85" s="376"/>
      <c r="H85" s="376"/>
      <c r="I85" s="376"/>
      <c r="J85" s="376"/>
      <c r="K85" s="376"/>
      <c r="L85" s="376"/>
      <c r="M85" s="376"/>
      <c r="N85" s="376"/>
      <c r="O85" s="376"/>
      <c r="P85" s="376"/>
      <c r="Q85" s="376"/>
      <c r="R85" s="376"/>
      <c r="S85" s="376"/>
      <c r="T85" s="376"/>
      <c r="U85" s="376"/>
      <c r="V85" s="376"/>
      <c r="W85" s="376"/>
      <c r="X85" s="376"/>
      <c r="Y85" s="376"/>
      <c r="Z85" s="376"/>
      <c r="AA85" s="376"/>
      <c r="AB85" s="376"/>
    </row>
    <row r="86" spans="1:28" s="195" customFormat="1" outlineLevel="1">
      <c r="A86" s="196"/>
      <c r="B86" s="216" t="s">
        <v>280</v>
      </c>
      <c r="C86" s="216" t="s">
        <v>281</v>
      </c>
      <c r="D86" s="315" t="s">
        <v>282</v>
      </c>
      <c r="E86" s="216" t="s">
        <v>283</v>
      </c>
      <c r="F86" s="216" t="s">
        <v>284</v>
      </c>
      <c r="G86" s="216" t="s">
        <v>285</v>
      </c>
      <c r="H86" s="216" t="s">
        <v>286</v>
      </c>
      <c r="I86" s="216" t="s">
        <v>287</v>
      </c>
      <c r="J86" s="216" t="s">
        <v>288</v>
      </c>
      <c r="K86" s="216" t="s">
        <v>289</v>
      </c>
      <c r="L86" s="216" t="s">
        <v>290</v>
      </c>
      <c r="M86" s="216" t="s">
        <v>291</v>
      </c>
      <c r="N86" s="216" t="s">
        <v>292</v>
      </c>
      <c r="O86" s="216" t="s">
        <v>293</v>
      </c>
      <c r="P86" s="216" t="s">
        <v>294</v>
      </c>
      <c r="Q86" s="216" t="s">
        <v>295</v>
      </c>
      <c r="R86" s="216" t="s">
        <v>296</v>
      </c>
      <c r="S86" s="216" t="s">
        <v>297</v>
      </c>
      <c r="T86" s="216" t="s">
        <v>298</v>
      </c>
      <c r="U86" s="216" t="s">
        <v>299</v>
      </c>
      <c r="V86" s="216" t="s">
        <v>300</v>
      </c>
      <c r="W86" s="216" t="s">
        <v>301</v>
      </c>
      <c r="X86" s="216" t="s">
        <v>302</v>
      </c>
      <c r="Y86" s="216" t="s">
        <v>303</v>
      </c>
      <c r="Z86" s="216" t="s">
        <v>304</v>
      </c>
      <c r="AA86" s="216" t="s">
        <v>186</v>
      </c>
      <c r="AB86" s="200" t="s">
        <v>309</v>
      </c>
    </row>
    <row r="87" spans="1:28" outlineLevel="1">
      <c r="A87" s="217" t="s">
        <v>118</v>
      </c>
      <c r="B87" s="205"/>
      <c r="C87" s="205"/>
      <c r="D87" s="312"/>
      <c r="E87" s="205"/>
      <c r="F87" s="205"/>
      <c r="G87" s="205"/>
      <c r="H87" s="205"/>
      <c r="I87" s="205"/>
      <c r="J87" s="205"/>
      <c r="K87" s="206"/>
      <c r="L87" s="205"/>
      <c r="M87" s="205"/>
      <c r="N87" s="205"/>
      <c r="O87" s="205"/>
      <c r="P87" s="205"/>
      <c r="Q87" s="205"/>
      <c r="R87" s="205"/>
      <c r="S87" s="205"/>
      <c r="T87" s="205"/>
      <c r="U87" s="205"/>
      <c r="V87" s="205"/>
      <c r="W87" s="205"/>
      <c r="X87" s="205"/>
      <c r="Y87" s="205"/>
      <c r="Z87" s="205"/>
      <c r="AA87" s="218">
        <f t="shared" ref="AA87:AA96" si="15">SUM(B87:Z87)</f>
        <v>0</v>
      </c>
      <c r="AB87" s="219">
        <f>ROUNDUP(1*AA87,0)</f>
        <v>0</v>
      </c>
    </row>
    <row r="88" spans="1:28" outlineLevel="1">
      <c r="A88" s="217" t="s">
        <v>119</v>
      </c>
      <c r="B88" s="205"/>
      <c r="C88" s="205"/>
      <c r="D88" s="312"/>
      <c r="E88" s="205"/>
      <c r="F88" s="205"/>
      <c r="G88" s="205"/>
      <c r="H88" s="205"/>
      <c r="I88" s="205"/>
      <c r="J88" s="205"/>
      <c r="K88" s="206"/>
      <c r="L88" s="205"/>
      <c r="M88" s="205"/>
      <c r="N88" s="205"/>
      <c r="O88" s="205"/>
      <c r="P88" s="205"/>
      <c r="Q88" s="205"/>
      <c r="R88" s="205"/>
      <c r="S88" s="205"/>
      <c r="T88" s="205"/>
      <c r="U88" s="205"/>
      <c r="V88" s="205"/>
      <c r="W88" s="205"/>
      <c r="X88" s="205"/>
      <c r="Y88" s="205"/>
      <c r="Z88" s="205"/>
      <c r="AA88" s="218">
        <f t="shared" si="15"/>
        <v>0</v>
      </c>
      <c r="AB88" s="219">
        <f t="shared" ref="AB88" si="16">ROUNDUP(1*AA88,0)</f>
        <v>0</v>
      </c>
    </row>
    <row r="89" spans="1:28" outlineLevel="1">
      <c r="A89" s="217" t="s">
        <v>120</v>
      </c>
      <c r="B89" s="205"/>
      <c r="C89" s="205"/>
      <c r="D89" s="312"/>
      <c r="E89" s="205"/>
      <c r="F89" s="205"/>
      <c r="G89" s="205"/>
      <c r="H89" s="205"/>
      <c r="I89" s="205"/>
      <c r="J89" s="205"/>
      <c r="K89" s="206"/>
      <c r="L89" s="205"/>
      <c r="M89" s="205"/>
      <c r="N89" s="205"/>
      <c r="O89" s="205"/>
      <c r="P89" s="205"/>
      <c r="Q89" s="205"/>
      <c r="R89" s="205"/>
      <c r="S89" s="205"/>
      <c r="T89" s="205"/>
      <c r="U89" s="205"/>
      <c r="V89" s="205"/>
      <c r="W89" s="205"/>
      <c r="X89" s="205"/>
      <c r="Y89" s="205"/>
      <c r="Z89" s="205"/>
      <c r="AA89" s="218">
        <f t="shared" si="15"/>
        <v>0</v>
      </c>
      <c r="AB89" s="219">
        <f>ROUNDUP(1*AA89,0)</f>
        <v>0</v>
      </c>
    </row>
    <row r="90" spans="1:28" outlineLevel="1">
      <c r="A90" s="217" t="s">
        <v>121</v>
      </c>
      <c r="B90" s="205"/>
      <c r="C90" s="205"/>
      <c r="D90" s="312"/>
      <c r="E90" s="205"/>
      <c r="F90" s="205"/>
      <c r="G90" s="205"/>
      <c r="H90" s="205"/>
      <c r="I90" s="205"/>
      <c r="J90" s="205"/>
      <c r="K90" s="206"/>
      <c r="L90" s="205"/>
      <c r="M90" s="205"/>
      <c r="N90" s="205"/>
      <c r="O90" s="205"/>
      <c r="P90" s="205"/>
      <c r="Q90" s="205"/>
      <c r="R90" s="205"/>
      <c r="S90" s="205"/>
      <c r="T90" s="205"/>
      <c r="U90" s="205"/>
      <c r="V90" s="205"/>
      <c r="W90" s="205"/>
      <c r="X90" s="205"/>
      <c r="Y90" s="205"/>
      <c r="Z90" s="205"/>
      <c r="AA90" s="218">
        <f t="shared" si="15"/>
        <v>0</v>
      </c>
      <c r="AB90" s="219">
        <f t="shared" ref="AB90:AB92" si="17">ROUNDUP(1*AA90,0)</f>
        <v>0</v>
      </c>
    </row>
    <row r="91" spans="1:28" outlineLevel="1">
      <c r="A91" s="217" t="s">
        <v>122</v>
      </c>
      <c r="B91" s="205"/>
      <c r="C91" s="205"/>
      <c r="D91" s="312"/>
      <c r="E91" s="205"/>
      <c r="F91" s="205"/>
      <c r="G91" s="205"/>
      <c r="H91" s="205"/>
      <c r="I91" s="205"/>
      <c r="J91" s="205"/>
      <c r="K91" s="206"/>
      <c r="L91" s="205"/>
      <c r="M91" s="205"/>
      <c r="N91" s="205"/>
      <c r="O91" s="205"/>
      <c r="P91" s="205"/>
      <c r="Q91" s="205"/>
      <c r="R91" s="205"/>
      <c r="S91" s="205"/>
      <c r="T91" s="205"/>
      <c r="U91" s="205"/>
      <c r="V91" s="205"/>
      <c r="W91" s="205"/>
      <c r="X91" s="205"/>
      <c r="Y91" s="205"/>
      <c r="Z91" s="205"/>
      <c r="AA91" s="218">
        <f t="shared" si="15"/>
        <v>0</v>
      </c>
      <c r="AB91" s="219">
        <f t="shared" si="17"/>
        <v>0</v>
      </c>
    </row>
    <row r="92" spans="1:28" outlineLevel="1">
      <c r="A92" s="217" t="s">
        <v>123</v>
      </c>
      <c r="B92" s="205"/>
      <c r="C92" s="205"/>
      <c r="D92" s="312"/>
      <c r="E92" s="205"/>
      <c r="F92" s="205"/>
      <c r="G92" s="205"/>
      <c r="H92" s="205"/>
      <c r="I92" s="205"/>
      <c r="J92" s="205"/>
      <c r="K92" s="206"/>
      <c r="L92" s="205"/>
      <c r="M92" s="205"/>
      <c r="N92" s="205"/>
      <c r="O92" s="205"/>
      <c r="P92" s="205"/>
      <c r="Q92" s="205"/>
      <c r="R92" s="205"/>
      <c r="S92" s="205"/>
      <c r="T92" s="205"/>
      <c r="U92" s="205"/>
      <c r="V92" s="205"/>
      <c r="W92" s="205"/>
      <c r="X92" s="205"/>
      <c r="Y92" s="205"/>
      <c r="Z92" s="205"/>
      <c r="AA92" s="218">
        <f t="shared" si="15"/>
        <v>0</v>
      </c>
      <c r="AB92" s="219">
        <f t="shared" si="17"/>
        <v>0</v>
      </c>
    </row>
    <row r="93" spans="1:28" outlineLevel="1">
      <c r="A93" s="217" t="s">
        <v>124</v>
      </c>
      <c r="B93" s="205"/>
      <c r="C93" s="205"/>
      <c r="D93" s="312"/>
      <c r="E93" s="205"/>
      <c r="F93" s="205"/>
      <c r="G93" s="205"/>
      <c r="H93" s="205"/>
      <c r="I93" s="205"/>
      <c r="J93" s="205"/>
      <c r="K93" s="206"/>
      <c r="L93" s="205"/>
      <c r="M93" s="205"/>
      <c r="N93" s="205"/>
      <c r="O93" s="205"/>
      <c r="P93" s="205"/>
      <c r="Q93" s="205"/>
      <c r="R93" s="205"/>
      <c r="S93" s="205"/>
      <c r="T93" s="205"/>
      <c r="U93" s="205"/>
      <c r="V93" s="205"/>
      <c r="W93" s="205"/>
      <c r="X93" s="205"/>
      <c r="Y93" s="205"/>
      <c r="Z93" s="205"/>
      <c r="AA93" s="218">
        <f t="shared" si="15"/>
        <v>0</v>
      </c>
      <c r="AB93" s="219">
        <f>ROUNDUP(1*AA93,0)</f>
        <v>0</v>
      </c>
    </row>
    <row r="94" spans="1:28" outlineLevel="1">
      <c r="A94" s="217" t="s">
        <v>125</v>
      </c>
      <c r="B94" s="205"/>
      <c r="C94" s="205"/>
      <c r="D94" s="312"/>
      <c r="E94" s="205"/>
      <c r="F94" s="205"/>
      <c r="G94" s="205"/>
      <c r="H94" s="205"/>
      <c r="I94" s="205"/>
      <c r="J94" s="205"/>
      <c r="K94" s="206"/>
      <c r="L94" s="205"/>
      <c r="M94" s="205"/>
      <c r="N94" s="205"/>
      <c r="O94" s="205"/>
      <c r="P94" s="205"/>
      <c r="Q94" s="205"/>
      <c r="R94" s="205"/>
      <c r="S94" s="205"/>
      <c r="T94" s="205"/>
      <c r="U94" s="205"/>
      <c r="V94" s="205"/>
      <c r="W94" s="205"/>
      <c r="X94" s="205"/>
      <c r="Y94" s="205"/>
      <c r="Z94" s="205"/>
      <c r="AA94" s="218">
        <f t="shared" si="15"/>
        <v>0</v>
      </c>
      <c r="AB94" s="219">
        <f t="shared" ref="AB94:AB96" si="18">ROUNDUP(1*AA94,0)</f>
        <v>0</v>
      </c>
    </row>
    <row r="95" spans="1:28" outlineLevel="1">
      <c r="A95" s="217" t="s">
        <v>126</v>
      </c>
      <c r="B95" s="205"/>
      <c r="C95" s="205"/>
      <c r="D95" s="312"/>
      <c r="E95" s="205"/>
      <c r="F95" s="205"/>
      <c r="G95" s="205"/>
      <c r="H95" s="205"/>
      <c r="I95" s="205"/>
      <c r="J95" s="205"/>
      <c r="K95" s="206"/>
      <c r="L95" s="205"/>
      <c r="M95" s="205"/>
      <c r="N95" s="205"/>
      <c r="O95" s="205"/>
      <c r="P95" s="205"/>
      <c r="Q95" s="205"/>
      <c r="R95" s="205"/>
      <c r="S95" s="205"/>
      <c r="T95" s="205"/>
      <c r="U95" s="205"/>
      <c r="V95" s="205"/>
      <c r="W95" s="205"/>
      <c r="X95" s="205"/>
      <c r="Y95" s="205"/>
      <c r="Z95" s="205"/>
      <c r="AA95" s="218">
        <f t="shared" si="15"/>
        <v>0</v>
      </c>
      <c r="AB95" s="219">
        <f t="shared" si="18"/>
        <v>0</v>
      </c>
    </row>
    <row r="96" spans="1:28" outlineLevel="1">
      <c r="A96" s="220" t="s">
        <v>127</v>
      </c>
      <c r="B96" s="210"/>
      <c r="C96" s="210"/>
      <c r="D96" s="313"/>
      <c r="E96" s="210"/>
      <c r="F96" s="210"/>
      <c r="G96" s="210"/>
      <c r="H96" s="210"/>
      <c r="I96" s="210"/>
      <c r="J96" s="210"/>
      <c r="K96" s="211"/>
      <c r="L96" s="210"/>
      <c r="M96" s="210"/>
      <c r="N96" s="210"/>
      <c r="O96" s="210"/>
      <c r="P96" s="210"/>
      <c r="Q96" s="210"/>
      <c r="R96" s="210"/>
      <c r="S96" s="210"/>
      <c r="T96" s="210"/>
      <c r="U96" s="210"/>
      <c r="V96" s="210"/>
      <c r="W96" s="210"/>
      <c r="X96" s="210"/>
      <c r="Y96" s="210"/>
      <c r="Z96" s="210"/>
      <c r="AA96" s="221">
        <f t="shared" si="15"/>
        <v>0</v>
      </c>
      <c r="AB96" s="222">
        <f t="shared" si="18"/>
        <v>0</v>
      </c>
    </row>
    <row r="98" spans="1:28">
      <c r="A98" s="376" t="s">
        <v>311</v>
      </c>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row>
    <row r="99" spans="1:28" s="195" customFormat="1" outlineLevel="1">
      <c r="A99" s="196"/>
      <c r="B99" s="216" t="s">
        <v>280</v>
      </c>
      <c r="C99" s="216" t="s">
        <v>281</v>
      </c>
      <c r="D99" s="315" t="s">
        <v>282</v>
      </c>
      <c r="E99" s="216" t="s">
        <v>283</v>
      </c>
      <c r="F99" s="216" t="s">
        <v>284</v>
      </c>
      <c r="G99" s="216" t="s">
        <v>285</v>
      </c>
      <c r="H99" s="216" t="s">
        <v>286</v>
      </c>
      <c r="I99" s="216" t="s">
        <v>287</v>
      </c>
      <c r="J99" s="216" t="s">
        <v>288</v>
      </c>
      <c r="K99" s="216" t="s">
        <v>289</v>
      </c>
      <c r="L99" s="216" t="s">
        <v>290</v>
      </c>
      <c r="M99" s="216" t="s">
        <v>291</v>
      </c>
      <c r="N99" s="216" t="s">
        <v>292</v>
      </c>
      <c r="O99" s="216" t="s">
        <v>293</v>
      </c>
      <c r="P99" s="216" t="s">
        <v>294</v>
      </c>
      <c r="Q99" s="216" t="s">
        <v>295</v>
      </c>
      <c r="R99" s="216" t="s">
        <v>296</v>
      </c>
      <c r="S99" s="216" t="s">
        <v>297</v>
      </c>
      <c r="T99" s="216" t="s">
        <v>298</v>
      </c>
      <c r="U99" s="216" t="s">
        <v>299</v>
      </c>
      <c r="V99" s="216" t="s">
        <v>300</v>
      </c>
      <c r="W99" s="216" t="s">
        <v>301</v>
      </c>
      <c r="X99" s="216" t="s">
        <v>302</v>
      </c>
      <c r="Y99" s="216" t="s">
        <v>303</v>
      </c>
      <c r="Z99" s="216" t="s">
        <v>304</v>
      </c>
      <c r="AA99" s="216" t="s">
        <v>186</v>
      </c>
      <c r="AB99" s="200" t="s">
        <v>386</v>
      </c>
    </row>
    <row r="100" spans="1:28" outlineLevel="1">
      <c r="A100" s="229" t="s">
        <v>80</v>
      </c>
      <c r="B100" s="205"/>
      <c r="C100" s="205"/>
      <c r="D100" s="312"/>
      <c r="E100" s="205"/>
      <c r="F100" s="205"/>
      <c r="G100" s="205"/>
      <c r="H100" s="205"/>
      <c r="I100" s="205"/>
      <c r="J100" s="205"/>
      <c r="K100" s="206"/>
      <c r="L100" s="205"/>
      <c r="M100" s="205"/>
      <c r="N100" s="205"/>
      <c r="O100" s="205"/>
      <c r="P100" s="205"/>
      <c r="Q100" s="205"/>
      <c r="R100" s="205"/>
      <c r="S100" s="205"/>
      <c r="T100" s="205"/>
      <c r="U100" s="205"/>
      <c r="V100" s="205"/>
      <c r="W100" s="205"/>
      <c r="X100" s="205"/>
      <c r="Y100" s="205"/>
      <c r="Z100" s="205"/>
      <c r="AA100" s="218">
        <f t="shared" ref="AA100:AA112" si="19">SUM(B100:Z100)</f>
        <v>0</v>
      </c>
      <c r="AB100" s="219">
        <f>ROUNDUP(1.05*AA100,0)</f>
        <v>0</v>
      </c>
    </row>
    <row r="101" spans="1:28" outlineLevel="1">
      <c r="A101" s="229" t="s">
        <v>81</v>
      </c>
      <c r="B101" s="205"/>
      <c r="C101" s="205"/>
      <c r="D101" s="312"/>
      <c r="E101" s="205"/>
      <c r="F101" s="205"/>
      <c r="G101" s="205"/>
      <c r="H101" s="205"/>
      <c r="I101" s="205"/>
      <c r="J101" s="205"/>
      <c r="K101" s="206"/>
      <c r="L101" s="205"/>
      <c r="M101" s="205"/>
      <c r="N101" s="205"/>
      <c r="O101" s="205"/>
      <c r="P101" s="205"/>
      <c r="Q101" s="205"/>
      <c r="R101" s="205"/>
      <c r="S101" s="205"/>
      <c r="T101" s="205"/>
      <c r="U101" s="205"/>
      <c r="V101" s="205"/>
      <c r="W101" s="205"/>
      <c r="X101" s="205"/>
      <c r="Y101" s="205"/>
      <c r="Z101" s="205"/>
      <c r="AA101" s="218">
        <f t="shared" si="19"/>
        <v>0</v>
      </c>
      <c r="AB101" s="219">
        <f t="shared" ref="AB101:AB112" si="20">ROUNDUP(1.05*AA101,0)</f>
        <v>0</v>
      </c>
    </row>
    <row r="102" spans="1:28" outlineLevel="1">
      <c r="A102" s="229" t="s">
        <v>230</v>
      </c>
      <c r="B102" s="205"/>
      <c r="C102" s="205"/>
      <c r="D102" s="312"/>
      <c r="E102" s="205"/>
      <c r="F102" s="205"/>
      <c r="G102" s="205"/>
      <c r="H102" s="205"/>
      <c r="I102" s="205"/>
      <c r="J102" s="205"/>
      <c r="K102" s="206"/>
      <c r="L102" s="205"/>
      <c r="M102" s="205"/>
      <c r="N102" s="205"/>
      <c r="O102" s="205"/>
      <c r="P102" s="205"/>
      <c r="Q102" s="205"/>
      <c r="R102" s="205"/>
      <c r="S102" s="205"/>
      <c r="T102" s="205"/>
      <c r="U102" s="205"/>
      <c r="V102" s="205"/>
      <c r="W102" s="205"/>
      <c r="X102" s="205"/>
      <c r="Y102" s="205"/>
      <c r="Z102" s="205"/>
      <c r="AA102" s="218">
        <f t="shared" ref="AA102" si="21">SUM(B102:Z102)</f>
        <v>0</v>
      </c>
      <c r="AB102" s="219">
        <f t="shared" si="20"/>
        <v>0</v>
      </c>
    </row>
    <row r="103" spans="1:28" outlineLevel="1">
      <c r="A103" s="229" t="s">
        <v>82</v>
      </c>
      <c r="B103" s="205"/>
      <c r="C103" s="205"/>
      <c r="D103" s="312"/>
      <c r="E103" s="205"/>
      <c r="F103" s="205"/>
      <c r="G103" s="205"/>
      <c r="H103" s="205"/>
      <c r="I103" s="205"/>
      <c r="J103" s="205"/>
      <c r="K103" s="206"/>
      <c r="L103" s="205"/>
      <c r="M103" s="205"/>
      <c r="N103" s="205"/>
      <c r="O103" s="205"/>
      <c r="P103" s="205"/>
      <c r="Q103" s="205"/>
      <c r="R103" s="205"/>
      <c r="S103" s="205"/>
      <c r="T103" s="205"/>
      <c r="U103" s="205"/>
      <c r="V103" s="205"/>
      <c r="W103" s="205"/>
      <c r="X103" s="205"/>
      <c r="Y103" s="205"/>
      <c r="Z103" s="205"/>
      <c r="AA103" s="218">
        <f t="shared" si="19"/>
        <v>0</v>
      </c>
      <c r="AB103" s="219">
        <f t="shared" si="20"/>
        <v>0</v>
      </c>
    </row>
    <row r="104" spans="1:28" outlineLevel="1">
      <c r="A104" s="229" t="s">
        <v>83</v>
      </c>
      <c r="B104" s="205"/>
      <c r="C104" s="205"/>
      <c r="D104" s="312"/>
      <c r="E104" s="205"/>
      <c r="F104" s="205"/>
      <c r="G104" s="205"/>
      <c r="H104" s="205"/>
      <c r="I104" s="205"/>
      <c r="J104" s="205"/>
      <c r="K104" s="206"/>
      <c r="L104" s="205"/>
      <c r="M104" s="205"/>
      <c r="N104" s="205"/>
      <c r="O104" s="205"/>
      <c r="P104" s="205"/>
      <c r="Q104" s="205"/>
      <c r="R104" s="205"/>
      <c r="S104" s="205"/>
      <c r="T104" s="205"/>
      <c r="U104" s="205"/>
      <c r="V104" s="205"/>
      <c r="W104" s="205"/>
      <c r="X104" s="205"/>
      <c r="Y104" s="205"/>
      <c r="Z104" s="205"/>
      <c r="AA104" s="218">
        <f t="shared" si="19"/>
        <v>0</v>
      </c>
      <c r="AB104" s="219">
        <f t="shared" si="20"/>
        <v>0</v>
      </c>
    </row>
    <row r="105" spans="1:28" outlineLevel="1">
      <c r="A105" s="229" t="s">
        <v>84</v>
      </c>
      <c r="B105" s="205"/>
      <c r="C105" s="205"/>
      <c r="D105" s="312"/>
      <c r="E105" s="205"/>
      <c r="F105" s="205"/>
      <c r="G105" s="205"/>
      <c r="H105" s="205"/>
      <c r="I105" s="205"/>
      <c r="J105" s="205"/>
      <c r="K105" s="206"/>
      <c r="L105" s="205"/>
      <c r="M105" s="205"/>
      <c r="N105" s="205"/>
      <c r="O105" s="205"/>
      <c r="P105" s="205"/>
      <c r="Q105" s="205"/>
      <c r="R105" s="205"/>
      <c r="S105" s="205"/>
      <c r="T105" s="205"/>
      <c r="U105" s="205"/>
      <c r="V105" s="205"/>
      <c r="W105" s="205"/>
      <c r="X105" s="205"/>
      <c r="Y105" s="205"/>
      <c r="Z105" s="205"/>
      <c r="AA105" s="218">
        <f t="shared" si="19"/>
        <v>0</v>
      </c>
      <c r="AB105" s="219">
        <f t="shared" si="20"/>
        <v>0</v>
      </c>
    </row>
    <row r="106" spans="1:28" outlineLevel="1">
      <c r="A106" s="229" t="s">
        <v>85</v>
      </c>
      <c r="B106" s="205"/>
      <c r="C106" s="205"/>
      <c r="D106" s="312"/>
      <c r="E106" s="205"/>
      <c r="F106" s="205"/>
      <c r="G106" s="205"/>
      <c r="H106" s="205"/>
      <c r="I106" s="205"/>
      <c r="J106" s="205"/>
      <c r="K106" s="206"/>
      <c r="L106" s="205"/>
      <c r="M106" s="205"/>
      <c r="N106" s="205"/>
      <c r="O106" s="205"/>
      <c r="P106" s="205"/>
      <c r="Q106" s="205"/>
      <c r="R106" s="205"/>
      <c r="S106" s="205"/>
      <c r="T106" s="205"/>
      <c r="U106" s="205"/>
      <c r="V106" s="205"/>
      <c r="W106" s="205"/>
      <c r="X106" s="205"/>
      <c r="Y106" s="205"/>
      <c r="Z106" s="205"/>
      <c r="AA106" s="218">
        <f t="shared" si="19"/>
        <v>0</v>
      </c>
      <c r="AB106" s="219">
        <f t="shared" si="20"/>
        <v>0</v>
      </c>
    </row>
    <row r="107" spans="1:28" outlineLevel="1">
      <c r="A107" s="229" t="s">
        <v>86</v>
      </c>
      <c r="B107" s="205"/>
      <c r="C107" s="205"/>
      <c r="D107" s="312">
        <v>2</v>
      </c>
      <c r="E107" s="205"/>
      <c r="F107" s="205"/>
      <c r="G107" s="205"/>
      <c r="H107" s="205"/>
      <c r="I107" s="205"/>
      <c r="J107" s="205"/>
      <c r="K107" s="206"/>
      <c r="L107" s="205"/>
      <c r="M107" s="205"/>
      <c r="N107" s="205"/>
      <c r="O107" s="205"/>
      <c r="P107" s="205"/>
      <c r="Q107" s="205"/>
      <c r="R107" s="205"/>
      <c r="S107" s="205"/>
      <c r="T107" s="205"/>
      <c r="U107" s="205"/>
      <c r="V107" s="205"/>
      <c r="W107" s="205"/>
      <c r="X107" s="205"/>
      <c r="Y107" s="205"/>
      <c r="Z107" s="205"/>
      <c r="AA107" s="218">
        <f t="shared" si="19"/>
        <v>2</v>
      </c>
      <c r="AB107" s="219">
        <f t="shared" si="20"/>
        <v>3</v>
      </c>
    </row>
    <row r="108" spans="1:28" outlineLevel="1">
      <c r="A108" s="229" t="s">
        <v>87</v>
      </c>
      <c r="B108" s="205"/>
      <c r="C108" s="205"/>
      <c r="D108" s="312">
        <v>2</v>
      </c>
      <c r="E108" s="205"/>
      <c r="F108" s="205"/>
      <c r="G108" s="205"/>
      <c r="H108" s="205"/>
      <c r="I108" s="205"/>
      <c r="J108" s="205"/>
      <c r="K108" s="206"/>
      <c r="L108" s="205"/>
      <c r="M108" s="205"/>
      <c r="N108" s="205"/>
      <c r="O108" s="205"/>
      <c r="P108" s="205"/>
      <c r="Q108" s="205"/>
      <c r="R108" s="205"/>
      <c r="S108" s="205"/>
      <c r="T108" s="205"/>
      <c r="U108" s="205"/>
      <c r="V108" s="205"/>
      <c r="W108" s="205"/>
      <c r="X108" s="205"/>
      <c r="Y108" s="205"/>
      <c r="Z108" s="205"/>
      <c r="AA108" s="218">
        <f t="shared" si="19"/>
        <v>2</v>
      </c>
      <c r="AB108" s="219">
        <f t="shared" si="20"/>
        <v>3</v>
      </c>
    </row>
    <row r="109" spans="1:28" outlineLevel="1">
      <c r="A109" s="229" t="s">
        <v>90</v>
      </c>
      <c r="B109" s="205"/>
      <c r="C109" s="205"/>
      <c r="D109" s="312">
        <v>3</v>
      </c>
      <c r="E109" s="205"/>
      <c r="F109" s="205"/>
      <c r="G109" s="205"/>
      <c r="H109" s="205"/>
      <c r="I109" s="205"/>
      <c r="J109" s="205"/>
      <c r="K109" s="206"/>
      <c r="L109" s="205"/>
      <c r="M109" s="205"/>
      <c r="N109" s="205"/>
      <c r="O109" s="205"/>
      <c r="P109" s="205"/>
      <c r="Q109" s="205"/>
      <c r="R109" s="205"/>
      <c r="S109" s="205"/>
      <c r="T109" s="205"/>
      <c r="U109" s="205"/>
      <c r="V109" s="205"/>
      <c r="W109" s="205"/>
      <c r="X109" s="205"/>
      <c r="Y109" s="205"/>
      <c r="Z109" s="205"/>
      <c r="AA109" s="218">
        <f t="shared" si="19"/>
        <v>3</v>
      </c>
      <c r="AB109" s="219">
        <f t="shared" si="20"/>
        <v>4</v>
      </c>
    </row>
    <row r="110" spans="1:28" outlineLevel="1">
      <c r="A110" s="229" t="s">
        <v>88</v>
      </c>
      <c r="B110" s="205"/>
      <c r="C110" s="205"/>
      <c r="D110" s="312">
        <f>2+3</f>
        <v>5</v>
      </c>
      <c r="E110" s="205"/>
      <c r="F110" s="205"/>
      <c r="G110" s="205"/>
      <c r="H110" s="205"/>
      <c r="I110" s="205"/>
      <c r="J110" s="205"/>
      <c r="K110" s="206"/>
      <c r="L110" s="205"/>
      <c r="M110" s="205"/>
      <c r="N110" s="205"/>
      <c r="O110" s="205"/>
      <c r="P110" s="205"/>
      <c r="Q110" s="205"/>
      <c r="R110" s="205"/>
      <c r="S110" s="205"/>
      <c r="T110" s="205"/>
      <c r="U110" s="205"/>
      <c r="V110" s="205"/>
      <c r="W110" s="205"/>
      <c r="X110" s="205"/>
      <c r="Y110" s="205"/>
      <c r="Z110" s="205"/>
      <c r="AA110" s="218">
        <f t="shared" si="19"/>
        <v>5</v>
      </c>
      <c r="AB110" s="219">
        <f t="shared" si="20"/>
        <v>6</v>
      </c>
    </row>
    <row r="111" spans="1:28" outlineLevel="1">
      <c r="A111" s="229" t="s">
        <v>312</v>
      </c>
      <c r="B111" s="205"/>
      <c r="C111" s="205"/>
      <c r="D111" s="312">
        <v>3</v>
      </c>
      <c r="E111" s="205"/>
      <c r="F111" s="205"/>
      <c r="G111" s="205"/>
      <c r="H111" s="205"/>
      <c r="I111" s="205"/>
      <c r="J111" s="205"/>
      <c r="K111" s="206"/>
      <c r="L111" s="205"/>
      <c r="M111" s="205"/>
      <c r="N111" s="205"/>
      <c r="O111" s="205"/>
      <c r="P111" s="205"/>
      <c r="Q111" s="205"/>
      <c r="R111" s="205"/>
      <c r="S111" s="205"/>
      <c r="T111" s="205"/>
      <c r="U111" s="205"/>
      <c r="V111" s="205"/>
      <c r="W111" s="205"/>
      <c r="X111" s="205"/>
      <c r="Y111" s="205"/>
      <c r="Z111" s="205"/>
      <c r="AA111" s="218">
        <f t="shared" si="19"/>
        <v>3</v>
      </c>
      <c r="AB111" s="219">
        <f t="shared" si="20"/>
        <v>4</v>
      </c>
    </row>
    <row r="112" spans="1:28" outlineLevel="1">
      <c r="A112" s="230" t="s">
        <v>313</v>
      </c>
      <c r="B112" s="210"/>
      <c r="C112" s="210"/>
      <c r="D112" s="313"/>
      <c r="E112" s="210"/>
      <c r="F112" s="210"/>
      <c r="G112" s="210"/>
      <c r="H112" s="210"/>
      <c r="I112" s="210"/>
      <c r="J112" s="210"/>
      <c r="K112" s="211"/>
      <c r="L112" s="210"/>
      <c r="M112" s="210"/>
      <c r="N112" s="210"/>
      <c r="O112" s="210"/>
      <c r="P112" s="210"/>
      <c r="Q112" s="210"/>
      <c r="R112" s="210"/>
      <c r="S112" s="210"/>
      <c r="T112" s="210"/>
      <c r="U112" s="210"/>
      <c r="V112" s="210"/>
      <c r="W112" s="210"/>
      <c r="X112" s="210"/>
      <c r="Y112" s="210"/>
      <c r="Z112" s="210"/>
      <c r="AA112" s="221">
        <f t="shared" si="19"/>
        <v>0</v>
      </c>
      <c r="AB112" s="222">
        <f t="shared" si="20"/>
        <v>0</v>
      </c>
    </row>
    <row r="114" spans="1:28">
      <c r="A114" s="376" t="s">
        <v>314</v>
      </c>
      <c r="B114" s="376"/>
      <c r="C114" s="376"/>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row>
    <row r="115" spans="1:28" s="195" customFormat="1" outlineLevel="1">
      <c r="A115" s="196"/>
      <c r="B115" s="216" t="s">
        <v>280</v>
      </c>
      <c r="C115" s="216" t="s">
        <v>281</v>
      </c>
      <c r="D115" s="315" t="s">
        <v>282</v>
      </c>
      <c r="E115" s="216" t="s">
        <v>283</v>
      </c>
      <c r="F115" s="216" t="s">
        <v>284</v>
      </c>
      <c r="G115" s="216" t="s">
        <v>285</v>
      </c>
      <c r="H115" s="216" t="s">
        <v>286</v>
      </c>
      <c r="I115" s="216" t="s">
        <v>287</v>
      </c>
      <c r="J115" s="216" t="s">
        <v>288</v>
      </c>
      <c r="K115" s="216" t="s">
        <v>289</v>
      </c>
      <c r="L115" s="216" t="s">
        <v>290</v>
      </c>
      <c r="M115" s="216" t="s">
        <v>291</v>
      </c>
      <c r="N115" s="216" t="s">
        <v>292</v>
      </c>
      <c r="O115" s="216" t="s">
        <v>293</v>
      </c>
      <c r="P115" s="216" t="s">
        <v>294</v>
      </c>
      <c r="Q115" s="216" t="s">
        <v>295</v>
      </c>
      <c r="R115" s="216" t="s">
        <v>296</v>
      </c>
      <c r="S115" s="216" t="s">
        <v>297</v>
      </c>
      <c r="T115" s="216" t="s">
        <v>298</v>
      </c>
      <c r="U115" s="216" t="s">
        <v>299</v>
      </c>
      <c r="V115" s="216" t="s">
        <v>300</v>
      </c>
      <c r="W115" s="216" t="s">
        <v>301</v>
      </c>
      <c r="X115" s="216" t="s">
        <v>302</v>
      </c>
      <c r="Y115" s="216" t="s">
        <v>303</v>
      </c>
      <c r="Z115" s="216" t="s">
        <v>304</v>
      </c>
      <c r="AA115" s="216" t="s">
        <v>186</v>
      </c>
      <c r="AB115" s="231" t="s">
        <v>309</v>
      </c>
    </row>
    <row r="116" spans="1:28" outlineLevel="1">
      <c r="A116" s="229" t="s">
        <v>80</v>
      </c>
      <c r="B116" s="205"/>
      <c r="C116" s="205"/>
      <c r="D116" s="312"/>
      <c r="E116" s="205"/>
      <c r="F116" s="205"/>
      <c r="G116" s="205"/>
      <c r="H116" s="205"/>
      <c r="I116" s="205"/>
      <c r="J116" s="205"/>
      <c r="K116" s="206"/>
      <c r="L116" s="205"/>
      <c r="M116" s="205"/>
      <c r="N116" s="205"/>
      <c r="O116" s="205"/>
      <c r="P116" s="205"/>
      <c r="Q116" s="205"/>
      <c r="R116" s="205"/>
      <c r="S116" s="205"/>
      <c r="T116" s="205"/>
      <c r="U116" s="205"/>
      <c r="V116" s="205"/>
      <c r="W116" s="205"/>
      <c r="X116" s="205"/>
      <c r="Y116" s="205"/>
      <c r="Z116" s="205"/>
      <c r="AA116" s="218">
        <f t="shared" ref="AA116:AA128" si="22">SUM(B116:Z116)</f>
        <v>0</v>
      </c>
      <c r="AB116" s="219">
        <f>ROUNDUP(1*AA116,0)</f>
        <v>0</v>
      </c>
    </row>
    <row r="117" spans="1:28" outlineLevel="1">
      <c r="A117" s="229" t="s">
        <v>81</v>
      </c>
      <c r="B117" s="205"/>
      <c r="C117" s="205"/>
      <c r="D117" s="312"/>
      <c r="E117" s="205"/>
      <c r="F117" s="205"/>
      <c r="G117" s="205"/>
      <c r="H117" s="205"/>
      <c r="I117" s="205"/>
      <c r="J117" s="205"/>
      <c r="K117" s="206"/>
      <c r="L117" s="205"/>
      <c r="M117" s="205"/>
      <c r="N117" s="205"/>
      <c r="O117" s="205"/>
      <c r="P117" s="205"/>
      <c r="Q117" s="205"/>
      <c r="R117" s="205"/>
      <c r="S117" s="205"/>
      <c r="T117" s="205"/>
      <c r="U117" s="205"/>
      <c r="V117" s="205"/>
      <c r="W117" s="205"/>
      <c r="X117" s="205"/>
      <c r="Y117" s="205"/>
      <c r="Z117" s="205"/>
      <c r="AA117" s="218">
        <f t="shared" si="22"/>
        <v>0</v>
      </c>
      <c r="AB117" s="219">
        <f t="shared" ref="AB117:AB128" si="23">ROUNDUP(1*AA117,0)</f>
        <v>0</v>
      </c>
    </row>
    <row r="118" spans="1:28" outlineLevel="1">
      <c r="A118" s="229" t="s">
        <v>230</v>
      </c>
      <c r="B118" s="205"/>
      <c r="C118" s="205"/>
      <c r="D118" s="312"/>
      <c r="E118" s="205"/>
      <c r="F118" s="205"/>
      <c r="G118" s="205"/>
      <c r="H118" s="205"/>
      <c r="I118" s="205"/>
      <c r="J118" s="205"/>
      <c r="K118" s="206"/>
      <c r="L118" s="205"/>
      <c r="M118" s="205"/>
      <c r="N118" s="205"/>
      <c r="O118" s="205"/>
      <c r="P118" s="205"/>
      <c r="Q118" s="205"/>
      <c r="R118" s="205"/>
      <c r="S118" s="205"/>
      <c r="T118" s="205"/>
      <c r="U118" s="205"/>
      <c r="V118" s="205"/>
      <c r="W118" s="205"/>
      <c r="X118" s="205"/>
      <c r="Y118" s="205"/>
      <c r="Z118" s="205"/>
      <c r="AA118" s="218">
        <f t="shared" ref="AA118" si="24">SUM(B118:Z118)</f>
        <v>0</v>
      </c>
      <c r="AB118" s="219">
        <f t="shared" si="23"/>
        <v>0</v>
      </c>
    </row>
    <row r="119" spans="1:28" outlineLevel="1">
      <c r="A119" s="229" t="s">
        <v>82</v>
      </c>
      <c r="B119" s="205"/>
      <c r="C119" s="205"/>
      <c r="D119" s="312"/>
      <c r="E119" s="205"/>
      <c r="F119" s="205"/>
      <c r="G119" s="205"/>
      <c r="H119" s="205"/>
      <c r="I119" s="205"/>
      <c r="J119" s="205"/>
      <c r="K119" s="206"/>
      <c r="L119" s="205"/>
      <c r="M119" s="205"/>
      <c r="N119" s="205"/>
      <c r="O119" s="205"/>
      <c r="P119" s="205"/>
      <c r="Q119" s="205"/>
      <c r="R119" s="205"/>
      <c r="S119" s="205"/>
      <c r="T119" s="205"/>
      <c r="U119" s="205"/>
      <c r="V119" s="205"/>
      <c r="W119" s="205"/>
      <c r="X119" s="205"/>
      <c r="Y119" s="205"/>
      <c r="Z119" s="205"/>
      <c r="AA119" s="218">
        <f t="shared" si="22"/>
        <v>0</v>
      </c>
      <c r="AB119" s="219">
        <f t="shared" si="23"/>
        <v>0</v>
      </c>
    </row>
    <row r="120" spans="1:28" outlineLevel="1">
      <c r="A120" s="229" t="s">
        <v>83</v>
      </c>
      <c r="B120" s="205"/>
      <c r="C120" s="205"/>
      <c r="D120" s="312"/>
      <c r="E120" s="205"/>
      <c r="F120" s="205"/>
      <c r="G120" s="205"/>
      <c r="H120" s="205"/>
      <c r="I120" s="205"/>
      <c r="J120" s="205"/>
      <c r="K120" s="206"/>
      <c r="L120" s="205"/>
      <c r="M120" s="205"/>
      <c r="N120" s="205"/>
      <c r="O120" s="205"/>
      <c r="P120" s="205"/>
      <c r="Q120" s="205"/>
      <c r="R120" s="205"/>
      <c r="S120" s="205"/>
      <c r="T120" s="205"/>
      <c r="U120" s="205"/>
      <c r="V120" s="205"/>
      <c r="W120" s="205"/>
      <c r="X120" s="205"/>
      <c r="Y120" s="205"/>
      <c r="Z120" s="205"/>
      <c r="AA120" s="218">
        <f t="shared" si="22"/>
        <v>0</v>
      </c>
      <c r="AB120" s="219">
        <f t="shared" si="23"/>
        <v>0</v>
      </c>
    </row>
    <row r="121" spans="1:28" outlineLevel="1">
      <c r="A121" s="229" t="s">
        <v>84</v>
      </c>
      <c r="B121" s="205"/>
      <c r="C121" s="205"/>
      <c r="D121" s="312"/>
      <c r="E121" s="205"/>
      <c r="F121" s="205"/>
      <c r="G121" s="205"/>
      <c r="H121" s="205"/>
      <c r="I121" s="205"/>
      <c r="J121" s="205"/>
      <c r="K121" s="206"/>
      <c r="L121" s="205"/>
      <c r="M121" s="205"/>
      <c r="N121" s="205"/>
      <c r="O121" s="205"/>
      <c r="P121" s="205"/>
      <c r="Q121" s="205"/>
      <c r="R121" s="205"/>
      <c r="S121" s="205"/>
      <c r="T121" s="205"/>
      <c r="U121" s="205"/>
      <c r="V121" s="205"/>
      <c r="W121" s="205"/>
      <c r="X121" s="205"/>
      <c r="Y121" s="205"/>
      <c r="Z121" s="205"/>
      <c r="AA121" s="218">
        <f t="shared" si="22"/>
        <v>0</v>
      </c>
      <c r="AB121" s="219">
        <f t="shared" si="23"/>
        <v>0</v>
      </c>
    </row>
    <row r="122" spans="1:28" outlineLevel="1">
      <c r="A122" s="229" t="s">
        <v>85</v>
      </c>
      <c r="B122" s="205"/>
      <c r="C122" s="205"/>
      <c r="D122" s="312"/>
      <c r="E122" s="205"/>
      <c r="F122" s="205"/>
      <c r="G122" s="205"/>
      <c r="H122" s="205"/>
      <c r="I122" s="205"/>
      <c r="J122" s="205"/>
      <c r="K122" s="206"/>
      <c r="L122" s="205"/>
      <c r="M122" s="205"/>
      <c r="N122" s="205"/>
      <c r="O122" s="205"/>
      <c r="P122" s="205"/>
      <c r="Q122" s="205"/>
      <c r="R122" s="205"/>
      <c r="S122" s="205"/>
      <c r="T122" s="205"/>
      <c r="U122" s="205"/>
      <c r="V122" s="205"/>
      <c r="W122" s="205"/>
      <c r="X122" s="205"/>
      <c r="Y122" s="205"/>
      <c r="Z122" s="205"/>
      <c r="AA122" s="218">
        <f t="shared" si="22"/>
        <v>0</v>
      </c>
      <c r="AB122" s="219">
        <f t="shared" si="23"/>
        <v>0</v>
      </c>
    </row>
    <row r="123" spans="1:28" outlineLevel="1">
      <c r="A123" s="229" t="s">
        <v>86</v>
      </c>
      <c r="B123" s="205"/>
      <c r="C123" s="205"/>
      <c r="D123" s="312"/>
      <c r="E123" s="205"/>
      <c r="F123" s="205"/>
      <c r="G123" s="205"/>
      <c r="H123" s="205"/>
      <c r="I123" s="205"/>
      <c r="J123" s="205"/>
      <c r="K123" s="206"/>
      <c r="L123" s="205"/>
      <c r="M123" s="205"/>
      <c r="N123" s="205"/>
      <c r="O123" s="205"/>
      <c r="P123" s="205"/>
      <c r="Q123" s="205"/>
      <c r="R123" s="205"/>
      <c r="S123" s="205"/>
      <c r="T123" s="205"/>
      <c r="U123" s="205"/>
      <c r="V123" s="205"/>
      <c r="W123" s="205"/>
      <c r="X123" s="205"/>
      <c r="Y123" s="205"/>
      <c r="Z123" s="205"/>
      <c r="AA123" s="218">
        <f t="shared" si="22"/>
        <v>0</v>
      </c>
      <c r="AB123" s="219">
        <f t="shared" si="23"/>
        <v>0</v>
      </c>
    </row>
    <row r="124" spans="1:28" outlineLevel="1">
      <c r="A124" s="229" t="s">
        <v>87</v>
      </c>
      <c r="B124" s="205"/>
      <c r="C124" s="205"/>
      <c r="D124" s="312"/>
      <c r="E124" s="205"/>
      <c r="F124" s="205"/>
      <c r="G124" s="205"/>
      <c r="H124" s="205"/>
      <c r="I124" s="205"/>
      <c r="J124" s="205"/>
      <c r="K124" s="206"/>
      <c r="L124" s="205"/>
      <c r="M124" s="205"/>
      <c r="N124" s="205"/>
      <c r="O124" s="205"/>
      <c r="P124" s="205"/>
      <c r="Q124" s="205"/>
      <c r="R124" s="205"/>
      <c r="S124" s="205"/>
      <c r="T124" s="205"/>
      <c r="U124" s="205"/>
      <c r="V124" s="205"/>
      <c r="W124" s="205"/>
      <c r="X124" s="205"/>
      <c r="Y124" s="205"/>
      <c r="Z124" s="205"/>
      <c r="AA124" s="218">
        <f t="shared" si="22"/>
        <v>0</v>
      </c>
      <c r="AB124" s="219">
        <f t="shared" si="23"/>
        <v>0</v>
      </c>
    </row>
    <row r="125" spans="1:28" outlineLevel="1">
      <c r="A125" s="229" t="s">
        <v>90</v>
      </c>
      <c r="B125" s="205"/>
      <c r="C125" s="205"/>
      <c r="D125" s="312"/>
      <c r="E125" s="205"/>
      <c r="F125" s="205"/>
      <c r="G125" s="205"/>
      <c r="H125" s="205"/>
      <c r="I125" s="205"/>
      <c r="J125" s="205"/>
      <c r="K125" s="206"/>
      <c r="L125" s="205"/>
      <c r="M125" s="205"/>
      <c r="N125" s="205"/>
      <c r="O125" s="205"/>
      <c r="P125" s="205"/>
      <c r="Q125" s="205"/>
      <c r="R125" s="205"/>
      <c r="S125" s="205"/>
      <c r="T125" s="205"/>
      <c r="U125" s="205"/>
      <c r="V125" s="205"/>
      <c r="W125" s="205"/>
      <c r="X125" s="205"/>
      <c r="Y125" s="205"/>
      <c r="Z125" s="205"/>
      <c r="AA125" s="218">
        <f t="shared" si="22"/>
        <v>0</v>
      </c>
      <c r="AB125" s="219">
        <f t="shared" si="23"/>
        <v>0</v>
      </c>
    </row>
    <row r="126" spans="1:28" outlineLevel="1">
      <c r="A126" s="229" t="s">
        <v>88</v>
      </c>
      <c r="B126" s="205"/>
      <c r="C126" s="205"/>
      <c r="D126" s="312"/>
      <c r="E126" s="205"/>
      <c r="F126" s="205"/>
      <c r="G126" s="205"/>
      <c r="H126" s="205"/>
      <c r="I126" s="205"/>
      <c r="J126" s="205"/>
      <c r="K126" s="206"/>
      <c r="L126" s="205"/>
      <c r="M126" s="205"/>
      <c r="N126" s="205"/>
      <c r="O126" s="205"/>
      <c r="P126" s="205"/>
      <c r="Q126" s="205"/>
      <c r="R126" s="205"/>
      <c r="S126" s="205"/>
      <c r="T126" s="205"/>
      <c r="U126" s="205"/>
      <c r="V126" s="205"/>
      <c r="W126" s="205"/>
      <c r="X126" s="205"/>
      <c r="Y126" s="205"/>
      <c r="Z126" s="205"/>
      <c r="AA126" s="218">
        <f t="shared" si="22"/>
        <v>0</v>
      </c>
      <c r="AB126" s="219">
        <f t="shared" si="23"/>
        <v>0</v>
      </c>
    </row>
    <row r="127" spans="1:28" outlineLevel="1">
      <c r="A127" s="229" t="s">
        <v>312</v>
      </c>
      <c r="B127" s="205"/>
      <c r="C127" s="205"/>
      <c r="D127" s="312"/>
      <c r="E127" s="205"/>
      <c r="F127" s="205"/>
      <c r="G127" s="205"/>
      <c r="H127" s="205"/>
      <c r="I127" s="205"/>
      <c r="J127" s="205"/>
      <c r="K127" s="206"/>
      <c r="L127" s="205"/>
      <c r="M127" s="205"/>
      <c r="N127" s="205"/>
      <c r="O127" s="205"/>
      <c r="P127" s="205"/>
      <c r="Q127" s="205"/>
      <c r="R127" s="205"/>
      <c r="S127" s="205"/>
      <c r="T127" s="205"/>
      <c r="U127" s="205"/>
      <c r="V127" s="205"/>
      <c r="W127" s="205"/>
      <c r="X127" s="205"/>
      <c r="Y127" s="205"/>
      <c r="Z127" s="205"/>
      <c r="AA127" s="218">
        <f t="shared" si="22"/>
        <v>0</v>
      </c>
      <c r="AB127" s="219">
        <f t="shared" si="23"/>
        <v>0</v>
      </c>
    </row>
    <row r="128" spans="1:28" outlineLevel="1">
      <c r="A128" s="230" t="s">
        <v>313</v>
      </c>
      <c r="B128" s="210"/>
      <c r="C128" s="210"/>
      <c r="D128" s="313"/>
      <c r="E128" s="210"/>
      <c r="F128" s="210"/>
      <c r="G128" s="210"/>
      <c r="H128" s="210"/>
      <c r="I128" s="210"/>
      <c r="J128" s="210"/>
      <c r="K128" s="211"/>
      <c r="L128" s="210"/>
      <c r="M128" s="210"/>
      <c r="N128" s="210"/>
      <c r="O128" s="210"/>
      <c r="P128" s="210"/>
      <c r="Q128" s="210"/>
      <c r="R128" s="210"/>
      <c r="S128" s="210"/>
      <c r="T128" s="210"/>
      <c r="U128" s="210"/>
      <c r="V128" s="210"/>
      <c r="W128" s="210"/>
      <c r="X128" s="210"/>
      <c r="Y128" s="210"/>
      <c r="Z128" s="210"/>
      <c r="AA128" s="221">
        <f t="shared" si="22"/>
        <v>0</v>
      </c>
      <c r="AB128" s="219">
        <f t="shared" si="23"/>
        <v>0</v>
      </c>
    </row>
    <row r="129" spans="1:28">
      <c r="A129" s="232"/>
      <c r="B129" s="233"/>
      <c r="C129" s="233"/>
      <c r="D129" s="317"/>
      <c r="E129" s="233"/>
      <c r="F129" s="233"/>
      <c r="G129" s="233"/>
      <c r="H129" s="233"/>
      <c r="I129" s="233"/>
      <c r="J129" s="233"/>
      <c r="K129" s="234"/>
      <c r="L129" s="233"/>
      <c r="M129" s="233"/>
      <c r="N129" s="233"/>
      <c r="O129" s="233"/>
      <c r="P129" s="233"/>
      <c r="Q129" s="233"/>
      <c r="R129" s="233"/>
      <c r="S129" s="233"/>
      <c r="T129" s="233"/>
      <c r="U129" s="233"/>
      <c r="V129" s="233"/>
      <c r="W129" s="233"/>
      <c r="X129" s="233"/>
      <c r="Y129" s="233"/>
      <c r="Z129" s="233"/>
      <c r="AA129" s="235"/>
      <c r="AB129" s="233"/>
    </row>
    <row r="130" spans="1:28">
      <c r="A130" s="376" t="s">
        <v>315</v>
      </c>
      <c r="B130" s="376"/>
      <c r="C130" s="376"/>
      <c r="D130" s="376"/>
      <c r="E130" s="376"/>
      <c r="F130" s="376"/>
      <c r="G130" s="376"/>
      <c r="H130" s="376"/>
      <c r="I130" s="376"/>
      <c r="J130" s="376"/>
      <c r="K130" s="376"/>
      <c r="L130" s="376"/>
      <c r="M130" s="376"/>
      <c r="N130" s="376"/>
      <c r="O130" s="376"/>
      <c r="P130" s="376"/>
      <c r="Q130" s="376"/>
      <c r="R130" s="376"/>
      <c r="S130" s="376"/>
      <c r="T130" s="376"/>
      <c r="U130" s="376"/>
      <c r="V130" s="376"/>
      <c r="W130" s="376"/>
      <c r="X130" s="376"/>
      <c r="Y130" s="376"/>
      <c r="Z130" s="376"/>
      <c r="AA130" s="376"/>
      <c r="AB130" s="376"/>
    </row>
    <row r="131" spans="1:28" s="195" customFormat="1" outlineLevel="1">
      <c r="A131" s="196"/>
      <c r="B131" s="216" t="s">
        <v>280</v>
      </c>
      <c r="C131" s="216" t="s">
        <v>281</v>
      </c>
      <c r="D131" s="315" t="s">
        <v>282</v>
      </c>
      <c r="E131" s="216" t="s">
        <v>283</v>
      </c>
      <c r="F131" s="216" t="s">
        <v>284</v>
      </c>
      <c r="G131" s="216" t="s">
        <v>285</v>
      </c>
      <c r="H131" s="216" t="s">
        <v>286</v>
      </c>
      <c r="I131" s="216" t="s">
        <v>287</v>
      </c>
      <c r="J131" s="216" t="s">
        <v>288</v>
      </c>
      <c r="K131" s="216" t="s">
        <v>289</v>
      </c>
      <c r="L131" s="216" t="s">
        <v>290</v>
      </c>
      <c r="M131" s="216" t="s">
        <v>291</v>
      </c>
      <c r="N131" s="216" t="s">
        <v>292</v>
      </c>
      <c r="O131" s="216" t="s">
        <v>293</v>
      </c>
      <c r="P131" s="216" t="s">
        <v>294</v>
      </c>
      <c r="Q131" s="216" t="s">
        <v>295</v>
      </c>
      <c r="R131" s="216" t="s">
        <v>296</v>
      </c>
      <c r="S131" s="216" t="s">
        <v>297</v>
      </c>
      <c r="T131" s="216" t="s">
        <v>298</v>
      </c>
      <c r="U131" s="216" t="s">
        <v>299</v>
      </c>
      <c r="V131" s="216" t="s">
        <v>300</v>
      </c>
      <c r="W131" s="216" t="s">
        <v>301</v>
      </c>
      <c r="X131" s="216" t="s">
        <v>302</v>
      </c>
      <c r="Y131" s="216" t="s">
        <v>303</v>
      </c>
      <c r="Z131" s="216" t="s">
        <v>304</v>
      </c>
      <c r="AA131" s="216" t="s">
        <v>186</v>
      </c>
      <c r="AB131" s="231" t="s">
        <v>309</v>
      </c>
    </row>
    <row r="132" spans="1:28" outlineLevel="1">
      <c r="A132" s="229" t="s">
        <v>390</v>
      </c>
      <c r="B132" s="205"/>
      <c r="C132" s="205"/>
      <c r="D132" s="312"/>
      <c r="E132" s="205"/>
      <c r="F132" s="205"/>
      <c r="G132" s="205"/>
      <c r="H132" s="205"/>
      <c r="I132" s="205"/>
      <c r="J132" s="205"/>
      <c r="K132" s="206"/>
      <c r="L132" s="205"/>
      <c r="M132" s="205"/>
      <c r="N132" s="205"/>
      <c r="O132" s="205"/>
      <c r="P132" s="205"/>
      <c r="Q132" s="205"/>
      <c r="R132" s="205"/>
      <c r="S132" s="205"/>
      <c r="T132" s="205"/>
      <c r="U132" s="205"/>
      <c r="V132" s="205"/>
      <c r="W132" s="205"/>
      <c r="X132" s="205"/>
      <c r="Y132" s="205"/>
      <c r="Z132" s="205"/>
      <c r="AA132" s="218">
        <f t="shared" ref="AA132:AA143" si="25">SUM(B132:Z132)</f>
        <v>0</v>
      </c>
      <c r="AB132" s="219">
        <f>ROUNDUP(1*AA132,0)</f>
        <v>0</v>
      </c>
    </row>
    <row r="133" spans="1:28" outlineLevel="1">
      <c r="A133" s="229" t="s">
        <v>391</v>
      </c>
      <c r="B133" s="205"/>
      <c r="C133" s="205"/>
      <c r="D133" s="312"/>
      <c r="E133" s="205"/>
      <c r="F133" s="205"/>
      <c r="G133" s="205"/>
      <c r="H133" s="205"/>
      <c r="I133" s="205"/>
      <c r="J133" s="205"/>
      <c r="K133" s="206"/>
      <c r="L133" s="205"/>
      <c r="M133" s="205"/>
      <c r="N133" s="205"/>
      <c r="O133" s="205"/>
      <c r="P133" s="205"/>
      <c r="Q133" s="205"/>
      <c r="R133" s="205"/>
      <c r="S133" s="205"/>
      <c r="T133" s="205"/>
      <c r="U133" s="205"/>
      <c r="V133" s="205"/>
      <c r="W133" s="205"/>
      <c r="X133" s="205"/>
      <c r="Y133" s="205"/>
      <c r="Z133" s="205"/>
      <c r="AA133" s="218">
        <f t="shared" si="25"/>
        <v>0</v>
      </c>
      <c r="AB133" s="219">
        <f t="shared" ref="AB133:AB143" si="26">ROUNDUP(1*AA133,0)</f>
        <v>0</v>
      </c>
    </row>
    <row r="134" spans="1:28" outlineLevel="1">
      <c r="A134" s="229" t="s">
        <v>392</v>
      </c>
      <c r="B134" s="205"/>
      <c r="C134" s="205"/>
      <c r="D134" s="312"/>
      <c r="E134" s="205"/>
      <c r="F134" s="205"/>
      <c r="G134" s="205"/>
      <c r="H134" s="205"/>
      <c r="I134" s="205"/>
      <c r="J134" s="205"/>
      <c r="K134" s="206"/>
      <c r="L134" s="205"/>
      <c r="M134" s="205"/>
      <c r="N134" s="205"/>
      <c r="O134" s="205"/>
      <c r="P134" s="205"/>
      <c r="Q134" s="205"/>
      <c r="R134" s="205"/>
      <c r="S134" s="205"/>
      <c r="T134" s="205"/>
      <c r="U134" s="205"/>
      <c r="V134" s="205"/>
      <c r="W134" s="205"/>
      <c r="X134" s="205"/>
      <c r="Y134" s="205"/>
      <c r="Z134" s="205"/>
      <c r="AA134" s="218">
        <f t="shared" si="25"/>
        <v>0</v>
      </c>
      <c r="AB134" s="219">
        <f t="shared" si="26"/>
        <v>0</v>
      </c>
    </row>
    <row r="135" spans="1:28" outlineLevel="1">
      <c r="A135" s="229" t="s">
        <v>393</v>
      </c>
      <c r="B135" s="205"/>
      <c r="C135" s="205"/>
      <c r="D135" s="312"/>
      <c r="E135" s="205"/>
      <c r="F135" s="205"/>
      <c r="G135" s="205"/>
      <c r="H135" s="205"/>
      <c r="I135" s="205"/>
      <c r="J135" s="205"/>
      <c r="K135" s="206"/>
      <c r="L135" s="205"/>
      <c r="M135" s="205"/>
      <c r="N135" s="205"/>
      <c r="O135" s="205"/>
      <c r="P135" s="205"/>
      <c r="Q135" s="205"/>
      <c r="R135" s="205"/>
      <c r="S135" s="205"/>
      <c r="T135" s="205"/>
      <c r="U135" s="205"/>
      <c r="V135" s="205"/>
      <c r="W135" s="205"/>
      <c r="X135" s="205"/>
      <c r="Y135" s="205"/>
      <c r="Z135" s="205"/>
      <c r="AA135" s="218">
        <f t="shared" si="25"/>
        <v>0</v>
      </c>
      <c r="AB135" s="219">
        <f t="shared" si="26"/>
        <v>0</v>
      </c>
    </row>
    <row r="136" spans="1:28" outlineLevel="1">
      <c r="A136" s="229" t="s">
        <v>394</v>
      </c>
      <c r="B136" s="205"/>
      <c r="C136" s="205"/>
      <c r="D136" s="312"/>
      <c r="E136" s="205"/>
      <c r="F136" s="205"/>
      <c r="G136" s="205"/>
      <c r="H136" s="205"/>
      <c r="I136" s="205"/>
      <c r="J136" s="205"/>
      <c r="K136" s="206"/>
      <c r="L136" s="205"/>
      <c r="M136" s="205"/>
      <c r="N136" s="205"/>
      <c r="O136" s="205"/>
      <c r="P136" s="205"/>
      <c r="Q136" s="205"/>
      <c r="R136" s="205"/>
      <c r="S136" s="205"/>
      <c r="T136" s="205"/>
      <c r="U136" s="205"/>
      <c r="V136" s="205"/>
      <c r="W136" s="205"/>
      <c r="X136" s="205"/>
      <c r="Y136" s="205"/>
      <c r="Z136" s="205"/>
      <c r="AA136" s="218">
        <f t="shared" si="25"/>
        <v>0</v>
      </c>
      <c r="AB136" s="219">
        <f t="shared" si="26"/>
        <v>0</v>
      </c>
    </row>
    <row r="137" spans="1:28" outlineLevel="1">
      <c r="A137" s="229" t="s">
        <v>395</v>
      </c>
      <c r="B137" s="205"/>
      <c r="C137" s="205"/>
      <c r="D137" s="312"/>
      <c r="E137" s="205"/>
      <c r="F137" s="205"/>
      <c r="G137" s="205"/>
      <c r="H137" s="205"/>
      <c r="I137" s="205"/>
      <c r="J137" s="205"/>
      <c r="K137" s="206"/>
      <c r="L137" s="205"/>
      <c r="M137" s="205"/>
      <c r="N137" s="205"/>
      <c r="O137" s="205"/>
      <c r="P137" s="205"/>
      <c r="Q137" s="205"/>
      <c r="R137" s="205"/>
      <c r="S137" s="205"/>
      <c r="T137" s="205"/>
      <c r="U137" s="205"/>
      <c r="V137" s="205"/>
      <c r="W137" s="205"/>
      <c r="X137" s="205"/>
      <c r="Y137" s="205"/>
      <c r="Z137" s="205"/>
      <c r="AA137" s="218">
        <f t="shared" si="25"/>
        <v>0</v>
      </c>
      <c r="AB137" s="219">
        <f t="shared" si="26"/>
        <v>0</v>
      </c>
    </row>
    <row r="138" spans="1:28" outlineLevel="1">
      <c r="A138" s="229" t="s">
        <v>396</v>
      </c>
      <c r="B138" s="205"/>
      <c r="C138" s="205"/>
      <c r="D138" s="312"/>
      <c r="E138" s="205"/>
      <c r="F138" s="205"/>
      <c r="G138" s="205"/>
      <c r="H138" s="205"/>
      <c r="I138" s="205"/>
      <c r="J138" s="205"/>
      <c r="K138" s="206"/>
      <c r="L138" s="205"/>
      <c r="M138" s="205"/>
      <c r="N138" s="205"/>
      <c r="O138" s="205"/>
      <c r="P138" s="205"/>
      <c r="Q138" s="205"/>
      <c r="R138" s="205"/>
      <c r="S138" s="205"/>
      <c r="T138" s="205"/>
      <c r="U138" s="205"/>
      <c r="V138" s="205"/>
      <c r="W138" s="205"/>
      <c r="X138" s="205"/>
      <c r="Y138" s="205"/>
      <c r="Z138" s="205"/>
      <c r="AA138" s="218">
        <f t="shared" si="25"/>
        <v>0</v>
      </c>
      <c r="AB138" s="219">
        <f t="shared" si="26"/>
        <v>0</v>
      </c>
    </row>
    <row r="139" spans="1:28" outlineLevel="1">
      <c r="A139" s="229" t="s">
        <v>397</v>
      </c>
      <c r="B139" s="205"/>
      <c r="C139" s="205"/>
      <c r="D139" s="312"/>
      <c r="E139" s="205"/>
      <c r="F139" s="205"/>
      <c r="G139" s="205"/>
      <c r="H139" s="205"/>
      <c r="I139" s="205"/>
      <c r="J139" s="205"/>
      <c r="K139" s="206"/>
      <c r="L139" s="205"/>
      <c r="M139" s="205"/>
      <c r="N139" s="205"/>
      <c r="O139" s="205"/>
      <c r="P139" s="205"/>
      <c r="Q139" s="205"/>
      <c r="R139" s="205"/>
      <c r="S139" s="205"/>
      <c r="T139" s="205"/>
      <c r="U139" s="205"/>
      <c r="V139" s="205"/>
      <c r="W139" s="205"/>
      <c r="X139" s="205"/>
      <c r="Y139" s="205"/>
      <c r="Z139" s="205"/>
      <c r="AA139" s="218">
        <f t="shared" si="25"/>
        <v>0</v>
      </c>
      <c r="AB139" s="219">
        <f t="shared" si="26"/>
        <v>0</v>
      </c>
    </row>
    <row r="140" spans="1:28" outlineLevel="1">
      <c r="A140" s="229" t="s">
        <v>398</v>
      </c>
      <c r="B140" s="205"/>
      <c r="C140" s="205"/>
      <c r="D140" s="312"/>
      <c r="E140" s="205"/>
      <c r="F140" s="205"/>
      <c r="G140" s="205"/>
      <c r="H140" s="205"/>
      <c r="I140" s="205"/>
      <c r="J140" s="205"/>
      <c r="K140" s="206"/>
      <c r="L140" s="205"/>
      <c r="M140" s="205"/>
      <c r="N140" s="205"/>
      <c r="O140" s="205"/>
      <c r="P140" s="205"/>
      <c r="Q140" s="205"/>
      <c r="R140" s="205"/>
      <c r="S140" s="205"/>
      <c r="T140" s="205"/>
      <c r="U140" s="205"/>
      <c r="V140" s="205"/>
      <c r="W140" s="205"/>
      <c r="X140" s="205"/>
      <c r="Y140" s="205"/>
      <c r="Z140" s="205"/>
      <c r="AA140" s="218">
        <f t="shared" si="25"/>
        <v>0</v>
      </c>
      <c r="AB140" s="219">
        <f t="shared" si="26"/>
        <v>0</v>
      </c>
    </row>
    <row r="141" spans="1:28" outlineLevel="1">
      <c r="A141" s="229" t="s">
        <v>399</v>
      </c>
      <c r="B141" s="205"/>
      <c r="C141" s="205"/>
      <c r="D141" s="312"/>
      <c r="E141" s="205"/>
      <c r="F141" s="205"/>
      <c r="G141" s="205"/>
      <c r="H141" s="205"/>
      <c r="I141" s="205"/>
      <c r="J141" s="205"/>
      <c r="K141" s="206"/>
      <c r="L141" s="205"/>
      <c r="M141" s="205"/>
      <c r="N141" s="205"/>
      <c r="O141" s="205"/>
      <c r="P141" s="205"/>
      <c r="Q141" s="205"/>
      <c r="R141" s="205"/>
      <c r="S141" s="205"/>
      <c r="T141" s="205"/>
      <c r="U141" s="205"/>
      <c r="V141" s="205"/>
      <c r="W141" s="205"/>
      <c r="X141" s="205"/>
      <c r="Y141" s="205"/>
      <c r="Z141" s="205"/>
      <c r="AA141" s="218">
        <f t="shared" si="25"/>
        <v>0</v>
      </c>
      <c r="AB141" s="219">
        <f t="shared" si="26"/>
        <v>0</v>
      </c>
    </row>
    <row r="142" spans="1:28" outlineLevel="1">
      <c r="A142" s="229" t="s">
        <v>400</v>
      </c>
      <c r="B142" s="205"/>
      <c r="C142" s="205"/>
      <c r="D142" s="312"/>
      <c r="E142" s="205"/>
      <c r="F142" s="205"/>
      <c r="G142" s="205"/>
      <c r="H142" s="205"/>
      <c r="I142" s="205"/>
      <c r="J142" s="205"/>
      <c r="K142" s="206"/>
      <c r="L142" s="205"/>
      <c r="M142" s="205"/>
      <c r="N142" s="205"/>
      <c r="O142" s="205"/>
      <c r="P142" s="205"/>
      <c r="Q142" s="205"/>
      <c r="R142" s="205"/>
      <c r="S142" s="205"/>
      <c r="T142" s="205"/>
      <c r="U142" s="205"/>
      <c r="V142" s="205"/>
      <c r="W142" s="205"/>
      <c r="X142" s="205"/>
      <c r="Y142" s="205"/>
      <c r="Z142" s="205"/>
      <c r="AA142" s="218">
        <f t="shared" si="25"/>
        <v>0</v>
      </c>
      <c r="AB142" s="219">
        <f t="shared" si="26"/>
        <v>0</v>
      </c>
    </row>
    <row r="143" spans="1:28" outlineLevel="1">
      <c r="A143" s="229" t="s">
        <v>401</v>
      </c>
      <c r="B143" s="205"/>
      <c r="C143" s="205"/>
      <c r="D143" s="312"/>
      <c r="E143" s="205"/>
      <c r="F143" s="205"/>
      <c r="G143" s="205"/>
      <c r="H143" s="205"/>
      <c r="I143" s="205"/>
      <c r="J143" s="205"/>
      <c r="K143" s="206"/>
      <c r="L143" s="205"/>
      <c r="M143" s="205"/>
      <c r="N143" s="205"/>
      <c r="O143" s="205"/>
      <c r="P143" s="205"/>
      <c r="Q143" s="205"/>
      <c r="R143" s="205"/>
      <c r="S143" s="205"/>
      <c r="T143" s="205"/>
      <c r="U143" s="205"/>
      <c r="V143" s="205"/>
      <c r="W143" s="205"/>
      <c r="X143" s="205"/>
      <c r="Y143" s="205"/>
      <c r="Z143" s="205"/>
      <c r="AA143" s="218">
        <f t="shared" si="25"/>
        <v>0</v>
      </c>
      <c r="AB143" s="219">
        <f t="shared" si="26"/>
        <v>0</v>
      </c>
    </row>
    <row r="145" spans="1:28">
      <c r="A145" s="376" t="s">
        <v>387</v>
      </c>
      <c r="B145" s="376"/>
      <c r="C145" s="376"/>
      <c r="D145" s="376"/>
      <c r="E145" s="376"/>
      <c r="F145" s="376"/>
      <c r="G145" s="376"/>
      <c r="H145" s="376"/>
      <c r="I145" s="376"/>
      <c r="J145" s="376"/>
      <c r="K145" s="376"/>
      <c r="L145" s="376"/>
      <c r="M145" s="376"/>
      <c r="N145" s="376"/>
      <c r="O145" s="376"/>
      <c r="P145" s="376"/>
      <c r="Q145" s="376"/>
      <c r="R145" s="376"/>
      <c r="S145" s="376"/>
      <c r="T145" s="376"/>
      <c r="U145" s="376"/>
      <c r="V145" s="376"/>
      <c r="W145" s="376"/>
      <c r="X145" s="376"/>
      <c r="Y145" s="376"/>
      <c r="Z145" s="376"/>
      <c r="AA145" s="376"/>
      <c r="AB145" s="376"/>
    </row>
    <row r="146" spans="1:28" s="195" customFormat="1" outlineLevel="1">
      <c r="A146" s="196"/>
      <c r="B146" s="216" t="s">
        <v>280</v>
      </c>
      <c r="C146" s="216" t="s">
        <v>281</v>
      </c>
      <c r="D146" s="315" t="s">
        <v>282</v>
      </c>
      <c r="E146" s="216" t="s">
        <v>283</v>
      </c>
      <c r="F146" s="216" t="s">
        <v>284</v>
      </c>
      <c r="G146" s="216" t="s">
        <v>285</v>
      </c>
      <c r="H146" s="216" t="s">
        <v>286</v>
      </c>
      <c r="I146" s="216" t="s">
        <v>287</v>
      </c>
      <c r="J146" s="216" t="s">
        <v>288</v>
      </c>
      <c r="K146" s="216" t="s">
        <v>289</v>
      </c>
      <c r="L146" s="216" t="s">
        <v>290</v>
      </c>
      <c r="M146" s="216" t="s">
        <v>291</v>
      </c>
      <c r="N146" s="216" t="s">
        <v>292</v>
      </c>
      <c r="O146" s="216" t="s">
        <v>293</v>
      </c>
      <c r="P146" s="216" t="s">
        <v>294</v>
      </c>
      <c r="Q146" s="216" t="s">
        <v>295</v>
      </c>
      <c r="R146" s="216" t="s">
        <v>296</v>
      </c>
      <c r="S146" s="216" t="s">
        <v>297</v>
      </c>
      <c r="T146" s="216" t="s">
        <v>298</v>
      </c>
      <c r="U146" s="216" t="s">
        <v>299</v>
      </c>
      <c r="V146" s="216" t="s">
        <v>300</v>
      </c>
      <c r="W146" s="216" t="s">
        <v>301</v>
      </c>
      <c r="X146" s="216" t="s">
        <v>302</v>
      </c>
      <c r="Y146" s="216" t="s">
        <v>303</v>
      </c>
      <c r="Z146" s="216" t="s">
        <v>304</v>
      </c>
      <c r="AA146" s="216" t="s">
        <v>186</v>
      </c>
      <c r="AB146" s="200" t="s">
        <v>309</v>
      </c>
    </row>
    <row r="147" spans="1:28" outlineLevel="1">
      <c r="A147" s="229" t="s">
        <v>80</v>
      </c>
      <c r="B147" s="205"/>
      <c r="C147" s="205"/>
      <c r="D147" s="312"/>
      <c r="E147" s="205"/>
      <c r="F147" s="205"/>
      <c r="G147" s="205"/>
      <c r="H147" s="205"/>
      <c r="I147" s="205"/>
      <c r="J147" s="205"/>
      <c r="K147" s="206"/>
      <c r="L147" s="205"/>
      <c r="M147" s="205"/>
      <c r="N147" s="205"/>
      <c r="O147" s="205"/>
      <c r="P147" s="205"/>
      <c r="Q147" s="205"/>
      <c r="R147" s="205"/>
      <c r="S147" s="205"/>
      <c r="T147" s="205"/>
      <c r="U147" s="205"/>
      <c r="V147" s="205"/>
      <c r="W147" s="205"/>
      <c r="X147" s="205"/>
      <c r="Y147" s="205"/>
      <c r="Z147" s="205"/>
      <c r="AA147" s="218">
        <f t="shared" ref="AA147:AA159" si="27">SUM(B147:Z147)</f>
        <v>0</v>
      </c>
      <c r="AB147" s="219">
        <f>ROUNDUP(1*AA147,0)</f>
        <v>0</v>
      </c>
    </row>
    <row r="148" spans="1:28" outlineLevel="1">
      <c r="A148" s="229" t="s">
        <v>81</v>
      </c>
      <c r="B148" s="205"/>
      <c r="C148" s="205"/>
      <c r="D148" s="312"/>
      <c r="E148" s="205"/>
      <c r="F148" s="205"/>
      <c r="G148" s="205"/>
      <c r="H148" s="205"/>
      <c r="I148" s="205"/>
      <c r="J148" s="205"/>
      <c r="K148" s="206"/>
      <c r="L148" s="205"/>
      <c r="M148" s="205"/>
      <c r="N148" s="205"/>
      <c r="O148" s="205"/>
      <c r="P148" s="205"/>
      <c r="Q148" s="205"/>
      <c r="R148" s="205"/>
      <c r="S148" s="205"/>
      <c r="T148" s="205"/>
      <c r="U148" s="205"/>
      <c r="V148" s="205"/>
      <c r="W148" s="205"/>
      <c r="X148" s="205"/>
      <c r="Y148" s="205"/>
      <c r="Z148" s="205"/>
      <c r="AA148" s="218">
        <f t="shared" si="27"/>
        <v>0</v>
      </c>
      <c r="AB148" s="219">
        <f t="shared" ref="AB148:AB159" si="28">ROUNDUP(1*AA148,0)</f>
        <v>0</v>
      </c>
    </row>
    <row r="149" spans="1:28" outlineLevel="1">
      <c r="A149" s="229" t="s">
        <v>230</v>
      </c>
      <c r="B149" s="205"/>
      <c r="C149" s="205"/>
      <c r="D149" s="312"/>
      <c r="E149" s="205"/>
      <c r="F149" s="205"/>
      <c r="G149" s="205"/>
      <c r="H149" s="205"/>
      <c r="I149" s="205"/>
      <c r="J149" s="205"/>
      <c r="K149" s="206"/>
      <c r="L149" s="205"/>
      <c r="M149" s="205"/>
      <c r="N149" s="205"/>
      <c r="O149" s="205"/>
      <c r="P149" s="205"/>
      <c r="Q149" s="205"/>
      <c r="R149" s="205"/>
      <c r="S149" s="205"/>
      <c r="T149" s="205"/>
      <c r="U149" s="205"/>
      <c r="V149" s="205"/>
      <c r="W149" s="205"/>
      <c r="X149" s="205"/>
      <c r="Y149" s="205"/>
      <c r="Z149" s="205"/>
      <c r="AA149" s="218">
        <f t="shared" si="27"/>
        <v>0</v>
      </c>
      <c r="AB149" s="219">
        <f t="shared" si="28"/>
        <v>0</v>
      </c>
    </row>
    <row r="150" spans="1:28" outlineLevel="1">
      <c r="A150" s="229" t="s">
        <v>82</v>
      </c>
      <c r="B150" s="205"/>
      <c r="C150" s="205"/>
      <c r="D150" s="312"/>
      <c r="E150" s="205"/>
      <c r="F150" s="205"/>
      <c r="G150" s="205"/>
      <c r="H150" s="205"/>
      <c r="I150" s="205"/>
      <c r="J150" s="205"/>
      <c r="K150" s="206"/>
      <c r="L150" s="205"/>
      <c r="M150" s="205"/>
      <c r="N150" s="205"/>
      <c r="O150" s="205"/>
      <c r="P150" s="205"/>
      <c r="Q150" s="205"/>
      <c r="R150" s="205"/>
      <c r="S150" s="205"/>
      <c r="T150" s="205"/>
      <c r="U150" s="205"/>
      <c r="V150" s="205"/>
      <c r="W150" s="205"/>
      <c r="X150" s="205"/>
      <c r="Y150" s="205"/>
      <c r="Z150" s="205"/>
      <c r="AA150" s="218">
        <f t="shared" si="27"/>
        <v>0</v>
      </c>
      <c r="AB150" s="219">
        <f t="shared" si="28"/>
        <v>0</v>
      </c>
    </row>
    <row r="151" spans="1:28" outlineLevel="1">
      <c r="A151" s="229" t="s">
        <v>83</v>
      </c>
      <c r="B151" s="205"/>
      <c r="C151" s="205"/>
      <c r="D151" s="312"/>
      <c r="E151" s="205"/>
      <c r="F151" s="205"/>
      <c r="G151" s="205"/>
      <c r="H151" s="205"/>
      <c r="I151" s="205"/>
      <c r="J151" s="205"/>
      <c r="K151" s="206"/>
      <c r="L151" s="205"/>
      <c r="M151" s="205"/>
      <c r="N151" s="205"/>
      <c r="O151" s="205"/>
      <c r="P151" s="205"/>
      <c r="Q151" s="205"/>
      <c r="R151" s="205"/>
      <c r="S151" s="205"/>
      <c r="T151" s="205"/>
      <c r="U151" s="205"/>
      <c r="V151" s="205"/>
      <c r="W151" s="205"/>
      <c r="X151" s="205"/>
      <c r="Y151" s="205"/>
      <c r="Z151" s="205"/>
      <c r="AA151" s="218">
        <f t="shared" si="27"/>
        <v>0</v>
      </c>
      <c r="AB151" s="219">
        <f t="shared" si="28"/>
        <v>0</v>
      </c>
    </row>
    <row r="152" spans="1:28" outlineLevel="1">
      <c r="A152" s="229" t="s">
        <v>84</v>
      </c>
      <c r="B152" s="205"/>
      <c r="C152" s="205"/>
      <c r="D152" s="312"/>
      <c r="E152" s="205"/>
      <c r="F152" s="205"/>
      <c r="G152" s="205"/>
      <c r="H152" s="205"/>
      <c r="I152" s="205"/>
      <c r="J152" s="205"/>
      <c r="K152" s="206"/>
      <c r="L152" s="205"/>
      <c r="M152" s="205"/>
      <c r="N152" s="205"/>
      <c r="O152" s="205"/>
      <c r="P152" s="205"/>
      <c r="Q152" s="205"/>
      <c r="R152" s="205"/>
      <c r="S152" s="205"/>
      <c r="T152" s="205"/>
      <c r="U152" s="205"/>
      <c r="V152" s="205"/>
      <c r="W152" s="205"/>
      <c r="X152" s="205"/>
      <c r="Y152" s="205"/>
      <c r="Z152" s="205"/>
      <c r="AA152" s="218">
        <f t="shared" si="27"/>
        <v>0</v>
      </c>
      <c r="AB152" s="219">
        <f t="shared" si="28"/>
        <v>0</v>
      </c>
    </row>
    <row r="153" spans="1:28" outlineLevel="1">
      <c r="A153" s="229" t="s">
        <v>85</v>
      </c>
      <c r="B153" s="205"/>
      <c r="C153" s="205"/>
      <c r="D153" s="312"/>
      <c r="E153" s="205"/>
      <c r="F153" s="205"/>
      <c r="G153" s="205"/>
      <c r="H153" s="205"/>
      <c r="I153" s="205"/>
      <c r="J153" s="205"/>
      <c r="K153" s="206"/>
      <c r="L153" s="205"/>
      <c r="M153" s="205"/>
      <c r="N153" s="205"/>
      <c r="O153" s="205"/>
      <c r="P153" s="205"/>
      <c r="Q153" s="205"/>
      <c r="R153" s="205"/>
      <c r="S153" s="205"/>
      <c r="T153" s="205"/>
      <c r="U153" s="205"/>
      <c r="V153" s="205"/>
      <c r="W153" s="205"/>
      <c r="X153" s="205"/>
      <c r="Y153" s="205"/>
      <c r="Z153" s="205"/>
      <c r="AA153" s="218">
        <f t="shared" si="27"/>
        <v>0</v>
      </c>
      <c r="AB153" s="219">
        <f t="shared" si="28"/>
        <v>0</v>
      </c>
    </row>
    <row r="154" spans="1:28" outlineLevel="1">
      <c r="A154" s="229" t="s">
        <v>86</v>
      </c>
      <c r="B154" s="205"/>
      <c r="C154" s="205"/>
      <c r="D154" s="312"/>
      <c r="E154" s="205"/>
      <c r="F154" s="205"/>
      <c r="G154" s="205"/>
      <c r="H154" s="205"/>
      <c r="I154" s="205"/>
      <c r="J154" s="205"/>
      <c r="K154" s="206"/>
      <c r="L154" s="205"/>
      <c r="M154" s="205"/>
      <c r="N154" s="205"/>
      <c r="O154" s="205"/>
      <c r="P154" s="205"/>
      <c r="Q154" s="205"/>
      <c r="R154" s="205"/>
      <c r="S154" s="205"/>
      <c r="T154" s="205"/>
      <c r="U154" s="205"/>
      <c r="V154" s="205"/>
      <c r="W154" s="205"/>
      <c r="X154" s="205"/>
      <c r="Y154" s="205"/>
      <c r="Z154" s="205"/>
      <c r="AA154" s="218">
        <f t="shared" si="27"/>
        <v>0</v>
      </c>
      <c r="AB154" s="219">
        <f t="shared" si="28"/>
        <v>0</v>
      </c>
    </row>
    <row r="155" spans="1:28" outlineLevel="1">
      <c r="A155" s="229" t="s">
        <v>87</v>
      </c>
      <c r="B155" s="205"/>
      <c r="C155" s="205"/>
      <c r="D155" s="312"/>
      <c r="E155" s="205"/>
      <c r="F155" s="205"/>
      <c r="G155" s="205"/>
      <c r="H155" s="205"/>
      <c r="I155" s="205"/>
      <c r="J155" s="205"/>
      <c r="K155" s="206"/>
      <c r="L155" s="205"/>
      <c r="M155" s="205"/>
      <c r="N155" s="205"/>
      <c r="O155" s="205"/>
      <c r="P155" s="205"/>
      <c r="Q155" s="205"/>
      <c r="R155" s="205"/>
      <c r="S155" s="205"/>
      <c r="T155" s="205"/>
      <c r="U155" s="205"/>
      <c r="V155" s="205"/>
      <c r="W155" s="205"/>
      <c r="X155" s="205"/>
      <c r="Y155" s="205"/>
      <c r="Z155" s="205"/>
      <c r="AA155" s="218">
        <f t="shared" si="27"/>
        <v>0</v>
      </c>
      <c r="AB155" s="219">
        <f t="shared" si="28"/>
        <v>0</v>
      </c>
    </row>
    <row r="156" spans="1:28" outlineLevel="1">
      <c r="A156" s="229" t="s">
        <v>90</v>
      </c>
      <c r="B156" s="205"/>
      <c r="C156" s="205"/>
      <c r="D156" s="312">
        <v>1</v>
      </c>
      <c r="E156" s="205"/>
      <c r="F156" s="205"/>
      <c r="G156" s="205"/>
      <c r="H156" s="205"/>
      <c r="I156" s="205"/>
      <c r="J156" s="205"/>
      <c r="K156" s="206"/>
      <c r="L156" s="205"/>
      <c r="M156" s="205"/>
      <c r="N156" s="205"/>
      <c r="O156" s="205"/>
      <c r="P156" s="205"/>
      <c r="Q156" s="205"/>
      <c r="R156" s="205"/>
      <c r="S156" s="205"/>
      <c r="T156" s="205"/>
      <c r="U156" s="205"/>
      <c r="V156" s="205"/>
      <c r="W156" s="205"/>
      <c r="X156" s="205"/>
      <c r="Y156" s="205"/>
      <c r="Z156" s="205"/>
      <c r="AA156" s="218">
        <f t="shared" si="27"/>
        <v>1</v>
      </c>
      <c r="AB156" s="219">
        <f t="shared" si="28"/>
        <v>1</v>
      </c>
    </row>
    <row r="157" spans="1:28" outlineLevel="1">
      <c r="A157" s="229" t="s">
        <v>88</v>
      </c>
      <c r="B157" s="205"/>
      <c r="C157" s="205"/>
      <c r="D157" s="312">
        <v>1</v>
      </c>
      <c r="E157" s="205"/>
      <c r="F157" s="205"/>
      <c r="G157" s="205"/>
      <c r="H157" s="205"/>
      <c r="I157" s="205"/>
      <c r="J157" s="205"/>
      <c r="K157" s="206"/>
      <c r="L157" s="205"/>
      <c r="M157" s="205"/>
      <c r="N157" s="205"/>
      <c r="O157" s="205"/>
      <c r="P157" s="205"/>
      <c r="Q157" s="205"/>
      <c r="R157" s="205"/>
      <c r="S157" s="205"/>
      <c r="T157" s="205"/>
      <c r="U157" s="205"/>
      <c r="V157" s="205"/>
      <c r="W157" s="205"/>
      <c r="X157" s="205"/>
      <c r="Y157" s="205"/>
      <c r="Z157" s="205"/>
      <c r="AA157" s="218">
        <f t="shared" si="27"/>
        <v>1</v>
      </c>
      <c r="AB157" s="219">
        <f t="shared" si="28"/>
        <v>1</v>
      </c>
    </row>
    <row r="158" spans="1:28" outlineLevel="1">
      <c r="A158" s="229" t="s">
        <v>312</v>
      </c>
      <c r="B158" s="205"/>
      <c r="C158" s="205"/>
      <c r="D158" s="312">
        <v>1</v>
      </c>
      <c r="E158" s="205"/>
      <c r="F158" s="205"/>
      <c r="G158" s="205"/>
      <c r="H158" s="205"/>
      <c r="I158" s="205"/>
      <c r="J158" s="205"/>
      <c r="K158" s="206"/>
      <c r="L158" s="205"/>
      <c r="M158" s="205"/>
      <c r="N158" s="205"/>
      <c r="O158" s="205"/>
      <c r="P158" s="205"/>
      <c r="Q158" s="205"/>
      <c r="R158" s="205"/>
      <c r="S158" s="205"/>
      <c r="T158" s="205"/>
      <c r="U158" s="205"/>
      <c r="V158" s="205"/>
      <c r="W158" s="205"/>
      <c r="X158" s="205"/>
      <c r="Y158" s="205"/>
      <c r="Z158" s="205"/>
      <c r="AA158" s="218">
        <f t="shared" si="27"/>
        <v>1</v>
      </c>
      <c r="AB158" s="219">
        <f t="shared" si="28"/>
        <v>1</v>
      </c>
    </row>
    <row r="159" spans="1:28" outlineLevel="1">
      <c r="A159" s="230" t="s">
        <v>313</v>
      </c>
      <c r="B159" s="210"/>
      <c r="C159" s="210"/>
      <c r="D159" s="313"/>
      <c r="E159" s="210"/>
      <c r="F159" s="210"/>
      <c r="G159" s="210"/>
      <c r="H159" s="210"/>
      <c r="I159" s="210"/>
      <c r="J159" s="210"/>
      <c r="K159" s="211"/>
      <c r="L159" s="210"/>
      <c r="M159" s="210"/>
      <c r="N159" s="210"/>
      <c r="O159" s="210"/>
      <c r="P159" s="210"/>
      <c r="Q159" s="210"/>
      <c r="R159" s="210"/>
      <c r="S159" s="210"/>
      <c r="T159" s="210"/>
      <c r="U159" s="210"/>
      <c r="V159" s="210"/>
      <c r="W159" s="210"/>
      <c r="X159" s="210"/>
      <c r="Y159" s="210"/>
      <c r="Z159" s="210"/>
      <c r="AA159" s="221">
        <f t="shared" si="27"/>
        <v>0</v>
      </c>
      <c r="AB159" s="222">
        <f t="shared" si="28"/>
        <v>0</v>
      </c>
    </row>
    <row r="161" spans="1:28">
      <c r="A161" s="376" t="s">
        <v>316</v>
      </c>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row>
    <row r="162" spans="1:28" outlineLevel="1">
      <c r="A162" s="196"/>
      <c r="B162" s="216" t="s">
        <v>280</v>
      </c>
      <c r="C162" s="216" t="s">
        <v>281</v>
      </c>
      <c r="D162" s="315" t="s">
        <v>282</v>
      </c>
      <c r="E162" s="216" t="s">
        <v>283</v>
      </c>
      <c r="F162" s="216" t="s">
        <v>284</v>
      </c>
      <c r="G162" s="216" t="s">
        <v>285</v>
      </c>
      <c r="H162" s="216" t="s">
        <v>286</v>
      </c>
      <c r="I162" s="216" t="s">
        <v>287</v>
      </c>
      <c r="J162" s="216" t="s">
        <v>288</v>
      </c>
      <c r="K162" s="216" t="s">
        <v>289</v>
      </c>
      <c r="L162" s="216" t="s">
        <v>290</v>
      </c>
      <c r="M162" s="216" t="s">
        <v>291</v>
      </c>
      <c r="N162" s="216" t="s">
        <v>292</v>
      </c>
      <c r="O162" s="216" t="s">
        <v>293</v>
      </c>
      <c r="P162" s="216" t="s">
        <v>294</v>
      </c>
      <c r="Q162" s="216" t="s">
        <v>295</v>
      </c>
      <c r="R162" s="216" t="s">
        <v>296</v>
      </c>
      <c r="S162" s="216" t="s">
        <v>297</v>
      </c>
      <c r="T162" s="216" t="s">
        <v>298</v>
      </c>
      <c r="U162" s="216" t="s">
        <v>299</v>
      </c>
      <c r="V162" s="216" t="s">
        <v>300</v>
      </c>
      <c r="W162" s="216" t="s">
        <v>301</v>
      </c>
      <c r="X162" s="216" t="s">
        <v>302</v>
      </c>
      <c r="Y162" s="216" t="s">
        <v>303</v>
      </c>
      <c r="Z162" s="216" t="s">
        <v>304</v>
      </c>
      <c r="AA162" s="216" t="s">
        <v>186</v>
      </c>
      <c r="AB162" s="231" t="s">
        <v>317</v>
      </c>
    </row>
    <row r="163" spans="1:28" outlineLevel="1">
      <c r="A163" s="229" t="s">
        <v>318</v>
      </c>
      <c r="B163" s="205"/>
      <c r="C163" s="205"/>
      <c r="D163" s="312">
        <f>6+6+6</f>
        <v>18</v>
      </c>
      <c r="E163" s="205"/>
      <c r="F163" s="205"/>
      <c r="G163" s="205"/>
      <c r="H163" s="205"/>
      <c r="I163" s="205"/>
      <c r="J163" s="205"/>
      <c r="K163" s="206"/>
      <c r="L163" s="205"/>
      <c r="M163" s="205"/>
      <c r="N163" s="205"/>
      <c r="O163" s="205"/>
      <c r="P163" s="205"/>
      <c r="Q163" s="205"/>
      <c r="R163" s="205"/>
      <c r="S163" s="205"/>
      <c r="T163" s="205"/>
      <c r="U163" s="205"/>
      <c r="V163" s="205"/>
      <c r="W163" s="205"/>
      <c r="X163" s="205"/>
      <c r="Y163" s="205"/>
      <c r="Z163" s="205"/>
      <c r="AA163" s="218">
        <f t="shared" ref="AA163:AA165" si="29">SUM(B163:Z163)</f>
        <v>18</v>
      </c>
      <c r="AB163" s="219">
        <f t="shared" ref="AB163:AB166" si="30">ROUNDUP(1.2*AA163,0)</f>
        <v>22</v>
      </c>
    </row>
    <row r="164" spans="1:28" outlineLevel="1">
      <c r="A164" s="229" t="s">
        <v>319</v>
      </c>
      <c r="B164" s="205"/>
      <c r="C164" s="205"/>
      <c r="D164" s="312"/>
      <c r="E164" s="205"/>
      <c r="F164" s="205"/>
      <c r="G164" s="205"/>
      <c r="H164" s="205"/>
      <c r="I164" s="205"/>
      <c r="J164" s="205"/>
      <c r="K164" s="206"/>
      <c r="L164" s="205"/>
      <c r="M164" s="205"/>
      <c r="N164" s="205"/>
      <c r="O164" s="205"/>
      <c r="P164" s="205"/>
      <c r="Q164" s="205"/>
      <c r="R164" s="205"/>
      <c r="S164" s="205"/>
      <c r="T164" s="205"/>
      <c r="U164" s="205"/>
      <c r="V164" s="205"/>
      <c r="W164" s="205"/>
      <c r="X164" s="205"/>
      <c r="Y164" s="205"/>
      <c r="Z164" s="205"/>
      <c r="AA164" s="218">
        <f t="shared" si="29"/>
        <v>0</v>
      </c>
      <c r="AB164" s="219">
        <f t="shared" si="30"/>
        <v>0</v>
      </c>
    </row>
    <row r="165" spans="1:28" outlineLevel="1">
      <c r="A165" s="229" t="s">
        <v>320</v>
      </c>
      <c r="B165" s="205"/>
      <c r="C165" s="205"/>
      <c r="D165" s="312"/>
      <c r="E165" s="205"/>
      <c r="F165" s="205"/>
      <c r="G165" s="205"/>
      <c r="H165" s="205"/>
      <c r="I165" s="205"/>
      <c r="J165" s="205"/>
      <c r="K165" s="206"/>
      <c r="L165" s="205"/>
      <c r="M165" s="205"/>
      <c r="N165" s="205"/>
      <c r="O165" s="205"/>
      <c r="P165" s="205"/>
      <c r="Q165" s="205"/>
      <c r="R165" s="205"/>
      <c r="S165" s="205"/>
      <c r="T165" s="205"/>
      <c r="U165" s="205"/>
      <c r="V165" s="205"/>
      <c r="W165" s="205"/>
      <c r="X165" s="205"/>
      <c r="Y165" s="205"/>
      <c r="Z165" s="205"/>
      <c r="AA165" s="218">
        <f t="shared" si="29"/>
        <v>0</v>
      </c>
      <c r="AB165" s="219">
        <f t="shared" si="30"/>
        <v>0</v>
      </c>
    </row>
    <row r="166" spans="1:28" outlineLevel="1">
      <c r="A166" s="230" t="s">
        <v>402</v>
      </c>
      <c r="B166" s="210"/>
      <c r="C166" s="210"/>
      <c r="D166" s="313"/>
      <c r="E166" s="210"/>
      <c r="F166" s="210"/>
      <c r="G166" s="210"/>
      <c r="H166" s="210"/>
      <c r="I166" s="210"/>
      <c r="J166" s="210"/>
      <c r="K166" s="211"/>
      <c r="L166" s="210"/>
      <c r="M166" s="210"/>
      <c r="N166" s="210"/>
      <c r="O166" s="210"/>
      <c r="P166" s="210"/>
      <c r="Q166" s="210"/>
      <c r="R166" s="210"/>
      <c r="S166" s="210"/>
      <c r="T166" s="210"/>
      <c r="U166" s="210"/>
      <c r="V166" s="210"/>
      <c r="W166" s="210"/>
      <c r="X166" s="210"/>
      <c r="Y166" s="210"/>
      <c r="Z166" s="210"/>
      <c r="AA166" s="221">
        <f t="shared" ref="AA166" si="31">SUM(B166:Z166)</f>
        <v>0</v>
      </c>
      <c r="AB166" s="222">
        <f t="shared" si="30"/>
        <v>0</v>
      </c>
    </row>
    <row r="167" spans="1:28" outlineLevel="1"/>
    <row r="168" spans="1:28">
      <c r="A168" s="376" t="s">
        <v>321</v>
      </c>
      <c r="B168" s="376"/>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376"/>
      <c r="Y168" s="376"/>
      <c r="Z168" s="376"/>
      <c r="AA168" s="376"/>
      <c r="AB168" s="376"/>
    </row>
    <row r="169" spans="1:28" ht="24.75" outlineLevel="1">
      <c r="A169" s="196"/>
      <c r="B169" s="236" t="s">
        <v>280</v>
      </c>
      <c r="C169" s="236" t="s">
        <v>281</v>
      </c>
      <c r="D169" s="318" t="s">
        <v>282</v>
      </c>
      <c r="E169" s="236" t="s">
        <v>283</v>
      </c>
      <c r="F169" s="236" t="s">
        <v>284</v>
      </c>
      <c r="G169" s="236" t="s">
        <v>285</v>
      </c>
      <c r="H169" s="236" t="s">
        <v>286</v>
      </c>
      <c r="I169" s="236" t="s">
        <v>287</v>
      </c>
      <c r="J169" s="236" t="s">
        <v>288</v>
      </c>
      <c r="K169" s="236" t="s">
        <v>289</v>
      </c>
      <c r="L169" s="236" t="s">
        <v>290</v>
      </c>
      <c r="M169" s="236" t="s">
        <v>291</v>
      </c>
      <c r="N169" s="236" t="s">
        <v>292</v>
      </c>
      <c r="O169" s="236" t="s">
        <v>293</v>
      </c>
      <c r="P169" s="236" t="s">
        <v>294</v>
      </c>
      <c r="Q169" s="236" t="s">
        <v>295</v>
      </c>
      <c r="R169" s="236" t="s">
        <v>296</v>
      </c>
      <c r="S169" s="236" t="s">
        <v>297</v>
      </c>
      <c r="T169" s="236" t="s">
        <v>298</v>
      </c>
      <c r="U169" s="236" t="s">
        <v>299</v>
      </c>
      <c r="V169" s="236" t="s">
        <v>300</v>
      </c>
      <c r="W169" s="236" t="s">
        <v>322</v>
      </c>
      <c r="X169" s="236" t="s">
        <v>323</v>
      </c>
      <c r="Y169" s="236" t="s">
        <v>363</v>
      </c>
      <c r="Z169" s="236" t="s">
        <v>368</v>
      </c>
      <c r="AA169" s="216" t="s">
        <v>186</v>
      </c>
      <c r="AB169" s="231" t="s">
        <v>309</v>
      </c>
    </row>
    <row r="170" spans="1:28" outlineLevel="1">
      <c r="A170" s="229" t="s">
        <v>403</v>
      </c>
      <c r="B170" s="238"/>
      <c r="C170" s="242"/>
      <c r="D170" s="312"/>
      <c r="E170" s="205"/>
      <c r="F170" s="205"/>
      <c r="G170" s="205"/>
      <c r="H170" s="205"/>
      <c r="I170" s="205"/>
      <c r="J170" s="205"/>
      <c r="K170" s="239"/>
      <c r="L170" s="205"/>
      <c r="M170" s="205"/>
      <c r="N170" s="205"/>
      <c r="O170" s="205"/>
      <c r="P170" s="205"/>
      <c r="Q170" s="205"/>
      <c r="R170" s="205"/>
      <c r="S170" s="205"/>
      <c r="T170" s="205"/>
      <c r="U170" s="239"/>
      <c r="V170" s="205"/>
      <c r="W170" s="205"/>
      <c r="X170" s="205"/>
      <c r="Y170" s="205"/>
      <c r="Z170" s="205"/>
      <c r="AA170" s="271">
        <f t="shared" ref="AA170:AA178" si="32">SUM(B170:Z170)</f>
        <v>0</v>
      </c>
      <c r="AB170" s="272">
        <f>ROUNDUP(1*AA170,0)</f>
        <v>0</v>
      </c>
    </row>
    <row r="171" spans="1:28" outlineLevel="1">
      <c r="A171" s="229" t="s">
        <v>332</v>
      </c>
      <c r="B171" s="238"/>
      <c r="C171" s="242"/>
      <c r="D171" s="312"/>
      <c r="E171" s="205"/>
      <c r="F171" s="205"/>
      <c r="G171" s="205"/>
      <c r="H171" s="205"/>
      <c r="I171" s="205"/>
      <c r="J171" s="205"/>
      <c r="K171" s="239"/>
      <c r="L171" s="205"/>
      <c r="M171" s="205"/>
      <c r="N171" s="205"/>
      <c r="O171" s="205"/>
      <c r="P171" s="205"/>
      <c r="Q171" s="205"/>
      <c r="R171" s="205"/>
      <c r="S171" s="205"/>
      <c r="T171" s="205"/>
      <c r="U171" s="239"/>
      <c r="V171" s="205"/>
      <c r="W171" s="205"/>
      <c r="X171" s="205"/>
      <c r="Y171" s="205"/>
      <c r="Z171" s="205"/>
      <c r="AA171" s="271">
        <f t="shared" si="32"/>
        <v>0</v>
      </c>
      <c r="AB171" s="272">
        <f t="shared" ref="AB171:AB179" si="33">ROUNDUP(1*AA171,0)</f>
        <v>0</v>
      </c>
    </row>
    <row r="172" spans="1:28" outlineLevel="1">
      <c r="A172" s="229" t="s">
        <v>331</v>
      </c>
      <c r="B172" s="238"/>
      <c r="C172" s="242"/>
      <c r="D172" s="312"/>
      <c r="E172" s="205"/>
      <c r="F172" s="205"/>
      <c r="G172" s="205"/>
      <c r="H172" s="205"/>
      <c r="I172" s="205"/>
      <c r="J172" s="205"/>
      <c r="K172" s="239"/>
      <c r="L172" s="205"/>
      <c r="M172" s="205"/>
      <c r="N172" s="205"/>
      <c r="O172" s="205"/>
      <c r="P172" s="205"/>
      <c r="Q172" s="205"/>
      <c r="R172" s="205"/>
      <c r="S172" s="205"/>
      <c r="T172" s="205"/>
      <c r="U172" s="239"/>
      <c r="V172" s="205"/>
      <c r="W172" s="205"/>
      <c r="X172" s="205"/>
      <c r="Y172" s="205"/>
      <c r="Z172" s="205"/>
      <c r="AA172" s="271">
        <f t="shared" si="32"/>
        <v>0</v>
      </c>
      <c r="AB172" s="272">
        <f t="shared" si="33"/>
        <v>0</v>
      </c>
    </row>
    <row r="173" spans="1:28" outlineLevel="1">
      <c r="A173" s="229" t="s">
        <v>330</v>
      </c>
      <c r="B173" s="238"/>
      <c r="C173" s="242"/>
      <c r="D173" s="312">
        <v>1</v>
      </c>
      <c r="E173" s="205"/>
      <c r="F173" s="205"/>
      <c r="G173" s="205"/>
      <c r="H173" s="205"/>
      <c r="I173" s="205"/>
      <c r="J173" s="205"/>
      <c r="K173" s="239"/>
      <c r="L173" s="205"/>
      <c r="M173" s="205"/>
      <c r="N173" s="205"/>
      <c r="O173" s="205"/>
      <c r="P173" s="205"/>
      <c r="Q173" s="205"/>
      <c r="R173" s="205"/>
      <c r="S173" s="205"/>
      <c r="T173" s="205"/>
      <c r="U173" s="239"/>
      <c r="V173" s="205"/>
      <c r="W173" s="205"/>
      <c r="X173" s="205"/>
      <c r="Y173" s="205"/>
      <c r="Z173" s="205"/>
      <c r="AA173" s="271">
        <f t="shared" si="32"/>
        <v>1</v>
      </c>
      <c r="AB173" s="272">
        <f t="shared" si="33"/>
        <v>1</v>
      </c>
    </row>
    <row r="174" spans="1:28" outlineLevel="1">
      <c r="A174" s="229" t="s">
        <v>329</v>
      </c>
      <c r="B174" s="238"/>
      <c r="C174" s="242"/>
      <c r="D174" s="312">
        <v>1</v>
      </c>
      <c r="E174" s="205"/>
      <c r="F174" s="205"/>
      <c r="G174" s="205"/>
      <c r="H174" s="205"/>
      <c r="I174" s="205"/>
      <c r="J174" s="205"/>
      <c r="K174" s="239"/>
      <c r="L174" s="205"/>
      <c r="M174" s="205"/>
      <c r="N174" s="205"/>
      <c r="O174" s="205"/>
      <c r="P174" s="205"/>
      <c r="Q174" s="205"/>
      <c r="R174" s="205"/>
      <c r="S174" s="205"/>
      <c r="T174" s="205"/>
      <c r="U174" s="239"/>
      <c r="V174" s="205"/>
      <c r="W174" s="205"/>
      <c r="X174" s="205"/>
      <c r="Y174" s="205"/>
      <c r="Z174" s="205"/>
      <c r="AA174" s="271">
        <f t="shared" si="32"/>
        <v>1</v>
      </c>
      <c r="AB174" s="272">
        <f t="shared" si="33"/>
        <v>1</v>
      </c>
    </row>
    <row r="175" spans="1:28" outlineLevel="1">
      <c r="A175" s="229" t="s">
        <v>328</v>
      </c>
      <c r="B175" s="238"/>
      <c r="C175" s="242"/>
      <c r="D175" s="312">
        <v>1</v>
      </c>
      <c r="E175" s="205"/>
      <c r="F175" s="205"/>
      <c r="G175" s="205"/>
      <c r="H175" s="205"/>
      <c r="I175" s="205"/>
      <c r="J175" s="205"/>
      <c r="K175" s="239"/>
      <c r="L175" s="205"/>
      <c r="M175" s="205"/>
      <c r="N175" s="205"/>
      <c r="O175" s="205"/>
      <c r="P175" s="205"/>
      <c r="Q175" s="205"/>
      <c r="R175" s="205"/>
      <c r="S175" s="205"/>
      <c r="T175" s="205"/>
      <c r="U175" s="239"/>
      <c r="V175" s="205"/>
      <c r="W175" s="205"/>
      <c r="X175" s="205"/>
      <c r="Y175" s="205"/>
      <c r="Z175" s="205"/>
      <c r="AA175" s="271">
        <f t="shared" si="32"/>
        <v>1</v>
      </c>
      <c r="AB175" s="272">
        <f t="shared" si="33"/>
        <v>1</v>
      </c>
    </row>
    <row r="176" spans="1:28" outlineLevel="1">
      <c r="A176" s="229" t="s">
        <v>327</v>
      </c>
      <c r="B176" s="238"/>
      <c r="C176" s="242"/>
      <c r="D176" s="312"/>
      <c r="E176" s="205"/>
      <c r="F176" s="205"/>
      <c r="G176" s="205"/>
      <c r="H176" s="205"/>
      <c r="I176" s="205"/>
      <c r="J176" s="205"/>
      <c r="K176" s="243"/>
      <c r="L176" s="205"/>
      <c r="M176" s="205"/>
      <c r="N176" s="205"/>
      <c r="O176" s="205"/>
      <c r="P176" s="205"/>
      <c r="Q176" s="205"/>
      <c r="R176" s="205"/>
      <c r="S176" s="205"/>
      <c r="T176" s="205"/>
      <c r="U176" s="243"/>
      <c r="V176" s="205"/>
      <c r="W176" s="205"/>
      <c r="X176" s="205"/>
      <c r="Y176" s="205"/>
      <c r="Z176" s="205"/>
      <c r="AA176" s="271">
        <f t="shared" si="32"/>
        <v>0</v>
      </c>
      <c r="AB176" s="272">
        <f t="shared" si="33"/>
        <v>0</v>
      </c>
    </row>
    <row r="177" spans="1:28" outlineLevel="1">
      <c r="A177" s="229" t="s">
        <v>326</v>
      </c>
      <c r="B177" s="238"/>
      <c r="C177" s="242"/>
      <c r="D177" s="312"/>
      <c r="E177" s="205"/>
      <c r="F177" s="205"/>
      <c r="G177" s="205"/>
      <c r="H177" s="205"/>
      <c r="I177" s="205"/>
      <c r="J177" s="205"/>
      <c r="K177" s="243"/>
      <c r="L177" s="205"/>
      <c r="M177" s="205"/>
      <c r="N177" s="205"/>
      <c r="O177" s="205"/>
      <c r="P177" s="205"/>
      <c r="Q177" s="205"/>
      <c r="R177" s="205"/>
      <c r="S177" s="205"/>
      <c r="T177" s="205"/>
      <c r="U177" s="239"/>
      <c r="V177" s="205"/>
      <c r="W177" s="205"/>
      <c r="X177" s="205"/>
      <c r="Y177" s="205"/>
      <c r="Z177" s="205"/>
      <c r="AA177" s="271">
        <f t="shared" si="32"/>
        <v>0</v>
      </c>
      <c r="AB177" s="272">
        <f t="shared" si="33"/>
        <v>0</v>
      </c>
    </row>
    <row r="178" spans="1:28" outlineLevel="1">
      <c r="A178" s="229" t="s">
        <v>325</v>
      </c>
      <c r="B178" s="238"/>
      <c r="C178" s="242"/>
      <c r="D178" s="312"/>
      <c r="E178" s="205"/>
      <c r="F178" s="205"/>
      <c r="G178" s="205"/>
      <c r="H178" s="205"/>
      <c r="I178" s="205"/>
      <c r="J178" s="205"/>
      <c r="K178" s="239"/>
      <c r="L178" s="205"/>
      <c r="M178" s="205"/>
      <c r="N178" s="205"/>
      <c r="O178" s="205"/>
      <c r="P178" s="205"/>
      <c r="Q178" s="205"/>
      <c r="R178" s="205"/>
      <c r="S178" s="205"/>
      <c r="T178" s="205"/>
      <c r="U178" s="239"/>
      <c r="V178" s="205"/>
      <c r="W178" s="205"/>
      <c r="X178" s="205"/>
      <c r="Y178" s="205"/>
      <c r="Z178" s="205"/>
      <c r="AA178" s="271">
        <f t="shared" si="32"/>
        <v>0</v>
      </c>
      <c r="AB178" s="272">
        <f t="shared" si="33"/>
        <v>0</v>
      </c>
    </row>
    <row r="179" spans="1:28" ht="12.75" customHeight="1" outlineLevel="1">
      <c r="A179" s="229" t="s">
        <v>324</v>
      </c>
      <c r="B179" s="238"/>
      <c r="C179" s="242"/>
      <c r="D179" s="312">
        <v>2</v>
      </c>
      <c r="E179" s="205"/>
      <c r="F179" s="205"/>
      <c r="G179" s="205"/>
      <c r="H179" s="205"/>
      <c r="I179" s="205"/>
      <c r="J179" s="205"/>
      <c r="K179" s="243"/>
      <c r="L179" s="205"/>
      <c r="M179" s="205"/>
      <c r="N179" s="205"/>
      <c r="O179" s="205"/>
      <c r="P179" s="205"/>
      <c r="Q179" s="205"/>
      <c r="R179" s="205"/>
      <c r="S179" s="205"/>
      <c r="T179" s="205"/>
      <c r="U179" s="243"/>
      <c r="V179" s="205"/>
      <c r="W179" s="205"/>
      <c r="X179" s="205"/>
      <c r="Y179" s="205"/>
      <c r="Z179" s="205"/>
      <c r="AA179" s="271">
        <f t="shared" ref="AA179:AA213" si="34">SUM(B179:Z179)</f>
        <v>2</v>
      </c>
      <c r="AB179" s="272">
        <f t="shared" si="33"/>
        <v>2</v>
      </c>
    </row>
    <row r="180" spans="1:28" outlineLevel="1">
      <c r="A180" s="237" t="s">
        <v>341</v>
      </c>
      <c r="B180" s="238"/>
      <c r="C180" s="242"/>
      <c r="D180" s="312"/>
      <c r="E180" s="205"/>
      <c r="F180" s="205"/>
      <c r="G180" s="205"/>
      <c r="H180" s="205"/>
      <c r="I180" s="205"/>
      <c r="J180" s="205"/>
      <c r="K180" s="206"/>
      <c r="L180" s="205"/>
      <c r="M180" s="205"/>
      <c r="N180" s="205"/>
      <c r="O180" s="205"/>
      <c r="P180" s="205"/>
      <c r="Q180" s="205"/>
      <c r="R180" s="205"/>
      <c r="S180" s="205"/>
      <c r="T180" s="205"/>
      <c r="U180" s="206"/>
      <c r="V180" s="205"/>
      <c r="W180" s="205"/>
      <c r="X180" s="205"/>
      <c r="Y180" s="205"/>
      <c r="Z180" s="205"/>
      <c r="AA180" s="240">
        <f t="shared" si="34"/>
        <v>0</v>
      </c>
      <c r="AB180" s="241">
        <f>ROUNDUP(1*AA180,0)</f>
        <v>0</v>
      </c>
    </row>
    <row r="181" spans="1:28" outlineLevel="1">
      <c r="A181" s="237" t="s">
        <v>340</v>
      </c>
      <c r="B181" s="238"/>
      <c r="C181" s="242"/>
      <c r="D181" s="312"/>
      <c r="E181" s="205"/>
      <c r="F181" s="205"/>
      <c r="G181" s="205"/>
      <c r="H181" s="205"/>
      <c r="I181" s="205"/>
      <c r="J181" s="205"/>
      <c r="K181" s="206"/>
      <c r="L181" s="205"/>
      <c r="M181" s="205"/>
      <c r="N181" s="205"/>
      <c r="O181" s="205"/>
      <c r="P181" s="205"/>
      <c r="Q181" s="205"/>
      <c r="R181" s="205"/>
      <c r="S181" s="205"/>
      <c r="T181" s="205"/>
      <c r="U181" s="206"/>
      <c r="V181" s="205"/>
      <c r="W181" s="205"/>
      <c r="X181" s="205"/>
      <c r="Y181" s="205"/>
      <c r="Z181" s="205"/>
      <c r="AA181" s="240">
        <f t="shared" si="34"/>
        <v>0</v>
      </c>
      <c r="AB181" s="241">
        <f t="shared" ref="AB181:AB188" si="35">ROUNDUP(1*AA181,0)</f>
        <v>0</v>
      </c>
    </row>
    <row r="182" spans="1:28" outlineLevel="1">
      <c r="A182" s="237" t="s">
        <v>339</v>
      </c>
      <c r="B182" s="245"/>
      <c r="C182" s="242"/>
      <c r="D182" s="312">
        <v>5</v>
      </c>
      <c r="E182" s="205"/>
      <c r="F182" s="205"/>
      <c r="G182" s="205"/>
      <c r="H182" s="205"/>
      <c r="I182" s="205"/>
      <c r="J182" s="205"/>
      <c r="K182" s="206"/>
      <c r="L182" s="205"/>
      <c r="M182" s="205"/>
      <c r="N182" s="205"/>
      <c r="O182" s="205"/>
      <c r="P182" s="205"/>
      <c r="Q182" s="205"/>
      <c r="R182" s="205"/>
      <c r="S182" s="205"/>
      <c r="T182" s="205"/>
      <c r="U182" s="206"/>
      <c r="V182" s="205"/>
      <c r="W182" s="205"/>
      <c r="X182" s="205"/>
      <c r="Y182" s="205"/>
      <c r="Z182" s="205"/>
      <c r="AA182" s="240">
        <f t="shared" si="34"/>
        <v>5</v>
      </c>
      <c r="AB182" s="241">
        <f t="shared" si="35"/>
        <v>5</v>
      </c>
    </row>
    <row r="183" spans="1:28" outlineLevel="1">
      <c r="A183" s="237" t="s">
        <v>338</v>
      </c>
      <c r="B183" s="238"/>
      <c r="C183" s="242"/>
      <c r="D183" s="312">
        <v>4</v>
      </c>
      <c r="E183" s="205"/>
      <c r="F183" s="205"/>
      <c r="G183" s="205"/>
      <c r="H183" s="205"/>
      <c r="I183" s="205"/>
      <c r="J183" s="205"/>
      <c r="K183" s="206"/>
      <c r="L183" s="205"/>
      <c r="M183" s="205"/>
      <c r="N183" s="205"/>
      <c r="O183" s="205"/>
      <c r="P183" s="205"/>
      <c r="Q183" s="205"/>
      <c r="R183" s="205"/>
      <c r="S183" s="205"/>
      <c r="T183" s="205"/>
      <c r="U183" s="206"/>
      <c r="V183" s="205"/>
      <c r="W183" s="205"/>
      <c r="X183" s="205"/>
      <c r="Y183" s="205"/>
      <c r="Z183" s="205"/>
      <c r="AA183" s="240">
        <f t="shared" si="34"/>
        <v>4</v>
      </c>
      <c r="AB183" s="241">
        <f t="shared" si="35"/>
        <v>4</v>
      </c>
    </row>
    <row r="184" spans="1:28" outlineLevel="1">
      <c r="A184" s="237" t="s">
        <v>337</v>
      </c>
      <c r="B184" s="238"/>
      <c r="C184" s="242"/>
      <c r="D184" s="312">
        <v>3</v>
      </c>
      <c r="E184" s="205"/>
      <c r="F184" s="205"/>
      <c r="G184" s="205"/>
      <c r="H184" s="205"/>
      <c r="I184" s="205"/>
      <c r="J184" s="205"/>
      <c r="K184" s="244"/>
      <c r="L184" s="205"/>
      <c r="M184" s="205"/>
      <c r="N184" s="205"/>
      <c r="O184" s="205"/>
      <c r="P184" s="205"/>
      <c r="Q184" s="205"/>
      <c r="R184" s="205"/>
      <c r="S184" s="205"/>
      <c r="T184" s="205"/>
      <c r="U184" s="206"/>
      <c r="V184" s="205"/>
      <c r="W184" s="205"/>
      <c r="X184" s="205"/>
      <c r="Y184" s="205"/>
      <c r="Z184" s="205"/>
      <c r="AA184" s="240">
        <f t="shared" si="34"/>
        <v>3</v>
      </c>
      <c r="AB184" s="241">
        <f t="shared" si="35"/>
        <v>3</v>
      </c>
    </row>
    <row r="185" spans="1:28" outlineLevel="1">
      <c r="A185" s="237" t="s">
        <v>336</v>
      </c>
      <c r="B185" s="238"/>
      <c r="C185" s="242"/>
      <c r="D185" s="312"/>
      <c r="E185" s="205"/>
      <c r="F185" s="205"/>
      <c r="G185" s="205"/>
      <c r="H185" s="205"/>
      <c r="I185" s="205"/>
      <c r="J185" s="205"/>
      <c r="K185" s="244"/>
      <c r="L185" s="205"/>
      <c r="M185" s="205"/>
      <c r="N185" s="205"/>
      <c r="O185" s="205"/>
      <c r="P185" s="205"/>
      <c r="Q185" s="205"/>
      <c r="R185" s="205"/>
      <c r="S185" s="205"/>
      <c r="T185" s="205"/>
      <c r="U185" s="244"/>
      <c r="V185" s="205"/>
      <c r="W185" s="205"/>
      <c r="X185" s="205"/>
      <c r="Y185" s="205"/>
      <c r="Z185" s="205"/>
      <c r="AA185" s="240">
        <f t="shared" si="34"/>
        <v>0</v>
      </c>
      <c r="AB185" s="241">
        <f t="shared" si="35"/>
        <v>0</v>
      </c>
    </row>
    <row r="186" spans="1:28" outlineLevel="1">
      <c r="A186" s="237" t="s">
        <v>335</v>
      </c>
      <c r="B186" s="238"/>
      <c r="C186" s="242"/>
      <c r="D186" s="312"/>
      <c r="E186" s="205"/>
      <c r="F186" s="205"/>
      <c r="G186" s="205"/>
      <c r="H186" s="205"/>
      <c r="I186" s="205"/>
      <c r="J186" s="205"/>
      <c r="K186" s="206"/>
      <c r="L186" s="205"/>
      <c r="M186" s="205"/>
      <c r="N186" s="205"/>
      <c r="O186" s="205"/>
      <c r="P186" s="205"/>
      <c r="Q186" s="205"/>
      <c r="R186" s="205"/>
      <c r="S186" s="205"/>
      <c r="T186" s="205"/>
      <c r="U186" s="206"/>
      <c r="V186" s="205"/>
      <c r="W186" s="205"/>
      <c r="X186" s="205"/>
      <c r="Y186" s="205"/>
      <c r="Z186" s="205"/>
      <c r="AA186" s="240">
        <f t="shared" si="34"/>
        <v>0</v>
      </c>
      <c r="AB186" s="241">
        <f t="shared" si="35"/>
        <v>0</v>
      </c>
    </row>
    <row r="187" spans="1:28" outlineLevel="1">
      <c r="A187" s="237" t="s">
        <v>334</v>
      </c>
      <c r="B187" s="238"/>
      <c r="C187" s="242"/>
      <c r="D187" s="312"/>
      <c r="E187" s="205"/>
      <c r="F187" s="205"/>
      <c r="G187" s="205"/>
      <c r="H187" s="205"/>
      <c r="I187" s="205"/>
      <c r="J187" s="205"/>
      <c r="K187" s="206"/>
      <c r="L187" s="205"/>
      <c r="M187" s="205"/>
      <c r="N187" s="205"/>
      <c r="O187" s="205"/>
      <c r="P187" s="205"/>
      <c r="Q187" s="205"/>
      <c r="R187" s="205"/>
      <c r="S187" s="205"/>
      <c r="T187" s="205"/>
      <c r="U187" s="206"/>
      <c r="V187" s="205"/>
      <c r="W187" s="205"/>
      <c r="X187" s="205"/>
      <c r="Y187" s="205"/>
      <c r="Z187" s="205"/>
      <c r="AA187" s="240">
        <f t="shared" si="34"/>
        <v>0</v>
      </c>
      <c r="AB187" s="241">
        <f t="shared" si="35"/>
        <v>0</v>
      </c>
    </row>
    <row r="188" spans="1:28" ht="12.75" customHeight="1" outlineLevel="1">
      <c r="A188" s="237" t="s">
        <v>333</v>
      </c>
      <c r="B188" s="238"/>
      <c r="C188" s="242"/>
      <c r="D188" s="312">
        <v>1</v>
      </c>
      <c r="E188" s="205"/>
      <c r="F188" s="205"/>
      <c r="G188" s="205"/>
      <c r="H188" s="205"/>
      <c r="I188" s="205"/>
      <c r="J188" s="205"/>
      <c r="K188" s="244"/>
      <c r="L188" s="205"/>
      <c r="M188" s="205"/>
      <c r="N188" s="205"/>
      <c r="O188" s="205"/>
      <c r="P188" s="205"/>
      <c r="Q188" s="205"/>
      <c r="R188" s="205"/>
      <c r="S188" s="205"/>
      <c r="T188" s="205"/>
      <c r="U188" s="244"/>
      <c r="V188" s="205"/>
      <c r="W188" s="205"/>
      <c r="X188" s="205"/>
      <c r="Y188" s="205"/>
      <c r="Z188" s="205"/>
      <c r="AA188" s="240">
        <f t="shared" si="34"/>
        <v>1</v>
      </c>
      <c r="AB188" s="241">
        <f t="shared" si="35"/>
        <v>1</v>
      </c>
    </row>
    <row r="189" spans="1:28" outlineLevel="1">
      <c r="A189" s="229" t="s">
        <v>350</v>
      </c>
      <c r="B189" s="238"/>
      <c r="C189" s="242"/>
      <c r="D189" s="312"/>
      <c r="E189" s="205"/>
      <c r="F189" s="205"/>
      <c r="G189" s="205"/>
      <c r="H189" s="205"/>
      <c r="I189" s="205"/>
      <c r="J189" s="205"/>
      <c r="K189" s="206"/>
      <c r="L189" s="205"/>
      <c r="M189" s="205"/>
      <c r="N189" s="205"/>
      <c r="O189" s="205"/>
      <c r="P189" s="205"/>
      <c r="Q189" s="205"/>
      <c r="R189" s="205"/>
      <c r="S189" s="205"/>
      <c r="T189" s="205"/>
      <c r="U189" s="206"/>
      <c r="V189" s="205"/>
      <c r="W189" s="205"/>
      <c r="X189" s="205"/>
      <c r="Y189" s="205"/>
      <c r="Z189" s="205"/>
      <c r="AA189" s="271">
        <f t="shared" si="34"/>
        <v>0</v>
      </c>
      <c r="AB189" s="272">
        <f t="shared" ref="AB189:AB196" si="36">ROUNDUP(1.1*AA189,0)</f>
        <v>0</v>
      </c>
    </row>
    <row r="190" spans="1:28" outlineLevel="1">
      <c r="A190" s="229" t="s">
        <v>349</v>
      </c>
      <c r="B190" s="238"/>
      <c r="C190" s="242"/>
      <c r="D190" s="312"/>
      <c r="E190" s="205"/>
      <c r="F190" s="205"/>
      <c r="G190" s="205"/>
      <c r="H190" s="205"/>
      <c r="I190" s="205"/>
      <c r="J190" s="205"/>
      <c r="K190" s="206"/>
      <c r="L190" s="205"/>
      <c r="M190" s="205"/>
      <c r="N190" s="205"/>
      <c r="O190" s="205"/>
      <c r="P190" s="205"/>
      <c r="Q190" s="205"/>
      <c r="R190" s="205"/>
      <c r="S190" s="205"/>
      <c r="T190" s="205"/>
      <c r="U190" s="206"/>
      <c r="V190" s="205"/>
      <c r="W190" s="205"/>
      <c r="X190" s="205"/>
      <c r="Y190" s="205"/>
      <c r="Z190" s="205"/>
      <c r="AA190" s="271">
        <f t="shared" si="34"/>
        <v>0</v>
      </c>
      <c r="AB190" s="272">
        <f t="shared" si="36"/>
        <v>0</v>
      </c>
    </row>
    <row r="191" spans="1:28" outlineLevel="1">
      <c r="A191" s="229" t="s">
        <v>348</v>
      </c>
      <c r="B191" s="238"/>
      <c r="C191" s="242"/>
      <c r="D191" s="312">
        <v>3</v>
      </c>
      <c r="E191" s="205"/>
      <c r="F191" s="205"/>
      <c r="G191" s="205"/>
      <c r="H191" s="205"/>
      <c r="I191" s="205"/>
      <c r="J191" s="205"/>
      <c r="K191" s="206"/>
      <c r="L191" s="205"/>
      <c r="M191" s="205"/>
      <c r="N191" s="205"/>
      <c r="O191" s="205"/>
      <c r="P191" s="205"/>
      <c r="Q191" s="205"/>
      <c r="R191" s="205"/>
      <c r="S191" s="205"/>
      <c r="T191" s="205"/>
      <c r="U191" s="206"/>
      <c r="V191" s="205"/>
      <c r="W191" s="205"/>
      <c r="X191" s="205"/>
      <c r="Y191" s="205"/>
      <c r="Z191" s="205"/>
      <c r="AA191" s="271">
        <f t="shared" si="34"/>
        <v>3</v>
      </c>
      <c r="AB191" s="272">
        <f t="shared" si="36"/>
        <v>4</v>
      </c>
    </row>
    <row r="192" spans="1:28" outlineLevel="1">
      <c r="A192" s="229" t="s">
        <v>347</v>
      </c>
      <c r="B192" s="238"/>
      <c r="C192" s="242"/>
      <c r="D192" s="312">
        <v>2</v>
      </c>
      <c r="E192" s="205"/>
      <c r="F192" s="205"/>
      <c r="G192" s="205"/>
      <c r="H192" s="205"/>
      <c r="I192" s="205"/>
      <c r="J192" s="205"/>
      <c r="K192" s="206"/>
      <c r="L192" s="205"/>
      <c r="M192" s="205"/>
      <c r="N192" s="205"/>
      <c r="O192" s="205"/>
      <c r="P192" s="205"/>
      <c r="Q192" s="205"/>
      <c r="R192" s="205"/>
      <c r="S192" s="205"/>
      <c r="T192" s="205"/>
      <c r="U192" s="206"/>
      <c r="V192" s="205"/>
      <c r="W192" s="205"/>
      <c r="X192" s="205"/>
      <c r="Y192" s="205"/>
      <c r="Z192" s="205"/>
      <c r="AA192" s="271">
        <f t="shared" si="34"/>
        <v>2</v>
      </c>
      <c r="AB192" s="272">
        <f t="shared" si="36"/>
        <v>3</v>
      </c>
    </row>
    <row r="193" spans="1:28" outlineLevel="1">
      <c r="A193" s="229" t="s">
        <v>346</v>
      </c>
      <c r="B193" s="238"/>
      <c r="C193" s="242"/>
      <c r="D193" s="312">
        <v>2</v>
      </c>
      <c r="E193" s="205"/>
      <c r="F193" s="205"/>
      <c r="G193" s="205"/>
      <c r="H193" s="205"/>
      <c r="I193" s="205"/>
      <c r="J193" s="205"/>
      <c r="K193" s="244"/>
      <c r="L193" s="205"/>
      <c r="M193" s="205"/>
      <c r="N193" s="205"/>
      <c r="O193" s="205"/>
      <c r="P193" s="205"/>
      <c r="Q193" s="205"/>
      <c r="R193" s="205"/>
      <c r="S193" s="205"/>
      <c r="T193" s="205"/>
      <c r="U193" s="206"/>
      <c r="V193" s="205"/>
      <c r="W193" s="205"/>
      <c r="X193" s="205"/>
      <c r="Y193" s="205"/>
      <c r="Z193" s="205"/>
      <c r="AA193" s="271">
        <f t="shared" si="34"/>
        <v>2</v>
      </c>
      <c r="AB193" s="272">
        <f t="shared" si="36"/>
        <v>3</v>
      </c>
    </row>
    <row r="194" spans="1:28" outlineLevel="1">
      <c r="A194" s="229" t="s">
        <v>345</v>
      </c>
      <c r="B194" s="238"/>
      <c r="C194" s="242"/>
      <c r="D194" s="312"/>
      <c r="E194" s="205"/>
      <c r="F194" s="205"/>
      <c r="G194" s="205"/>
      <c r="H194" s="205"/>
      <c r="I194" s="205"/>
      <c r="J194" s="205"/>
      <c r="K194" s="244"/>
      <c r="L194" s="205"/>
      <c r="M194" s="205"/>
      <c r="N194" s="205"/>
      <c r="O194" s="205"/>
      <c r="P194" s="205"/>
      <c r="Q194" s="205"/>
      <c r="R194" s="205"/>
      <c r="S194" s="205"/>
      <c r="T194" s="205"/>
      <c r="U194" s="244"/>
      <c r="V194" s="205"/>
      <c r="W194" s="205"/>
      <c r="X194" s="205"/>
      <c r="Y194" s="205"/>
      <c r="Z194" s="205"/>
      <c r="AA194" s="271">
        <f t="shared" si="34"/>
        <v>0</v>
      </c>
      <c r="AB194" s="272">
        <f t="shared" si="36"/>
        <v>0</v>
      </c>
    </row>
    <row r="195" spans="1:28" outlineLevel="1">
      <c r="A195" s="229" t="s">
        <v>344</v>
      </c>
      <c r="B195" s="238"/>
      <c r="C195" s="242"/>
      <c r="D195" s="312"/>
      <c r="E195" s="205"/>
      <c r="F195" s="205"/>
      <c r="G195" s="205"/>
      <c r="H195" s="205"/>
      <c r="I195" s="205"/>
      <c r="J195" s="205"/>
      <c r="K195" s="206"/>
      <c r="L195" s="205"/>
      <c r="M195" s="205"/>
      <c r="N195" s="205"/>
      <c r="O195" s="205"/>
      <c r="P195" s="205"/>
      <c r="Q195" s="205"/>
      <c r="R195" s="205"/>
      <c r="S195" s="205"/>
      <c r="T195" s="205"/>
      <c r="U195" s="206"/>
      <c r="V195" s="205"/>
      <c r="W195" s="205"/>
      <c r="X195" s="205"/>
      <c r="Y195" s="205"/>
      <c r="Z195" s="205"/>
      <c r="AA195" s="271">
        <f t="shared" si="34"/>
        <v>0</v>
      </c>
      <c r="AB195" s="272">
        <f t="shared" si="36"/>
        <v>0</v>
      </c>
    </row>
    <row r="196" spans="1:28" outlineLevel="1">
      <c r="A196" s="229" t="s">
        <v>343</v>
      </c>
      <c r="B196" s="238"/>
      <c r="C196" s="242"/>
      <c r="D196" s="312"/>
      <c r="E196" s="205"/>
      <c r="F196" s="205"/>
      <c r="G196" s="205"/>
      <c r="H196" s="205"/>
      <c r="I196" s="205"/>
      <c r="J196" s="205"/>
      <c r="K196" s="206"/>
      <c r="L196" s="205"/>
      <c r="M196" s="205"/>
      <c r="N196" s="205"/>
      <c r="O196" s="205"/>
      <c r="P196" s="205"/>
      <c r="Q196" s="205"/>
      <c r="R196" s="205"/>
      <c r="S196" s="205"/>
      <c r="T196" s="205"/>
      <c r="U196" s="206"/>
      <c r="V196" s="205"/>
      <c r="W196" s="205"/>
      <c r="X196" s="205"/>
      <c r="Y196" s="205"/>
      <c r="Z196" s="205"/>
      <c r="AA196" s="271">
        <f t="shared" si="34"/>
        <v>0</v>
      </c>
      <c r="AB196" s="272">
        <f t="shared" si="36"/>
        <v>0</v>
      </c>
    </row>
    <row r="197" spans="1:28" outlineLevel="1">
      <c r="A197" s="229" t="s">
        <v>342</v>
      </c>
      <c r="B197" s="238"/>
      <c r="C197" s="242"/>
      <c r="D197" s="312"/>
      <c r="E197" s="205"/>
      <c r="F197" s="205"/>
      <c r="G197" s="205"/>
      <c r="H197" s="205"/>
      <c r="I197" s="205"/>
      <c r="J197" s="205"/>
      <c r="K197" s="206"/>
      <c r="L197" s="205"/>
      <c r="M197" s="205"/>
      <c r="N197" s="205"/>
      <c r="O197" s="205"/>
      <c r="P197" s="205"/>
      <c r="Q197" s="205"/>
      <c r="R197" s="205"/>
      <c r="S197" s="205"/>
      <c r="T197" s="205"/>
      <c r="U197" s="206"/>
      <c r="V197" s="205"/>
      <c r="W197" s="205"/>
      <c r="X197" s="205"/>
      <c r="Y197" s="205"/>
      <c r="Z197" s="205"/>
      <c r="AA197" s="271">
        <f t="shared" si="34"/>
        <v>0</v>
      </c>
      <c r="AB197" s="272">
        <f>ROUNDUP(1.1*AA197,0)</f>
        <v>0</v>
      </c>
    </row>
    <row r="198" spans="1:28" outlineLevel="1">
      <c r="A198" s="237" t="s">
        <v>357</v>
      </c>
      <c r="B198" s="238"/>
      <c r="C198" s="242"/>
      <c r="D198" s="312"/>
      <c r="E198" s="205"/>
      <c r="F198" s="205"/>
      <c r="G198" s="205"/>
      <c r="H198" s="205"/>
      <c r="I198" s="205"/>
      <c r="J198" s="205"/>
      <c r="K198" s="206"/>
      <c r="L198" s="205"/>
      <c r="M198" s="205"/>
      <c r="N198" s="205"/>
      <c r="O198" s="205"/>
      <c r="P198" s="205"/>
      <c r="Q198" s="205"/>
      <c r="R198" s="205"/>
      <c r="S198" s="205"/>
      <c r="T198" s="205"/>
      <c r="U198" s="206"/>
      <c r="V198" s="205"/>
      <c r="W198" s="205"/>
      <c r="X198" s="205"/>
      <c r="Y198" s="205"/>
      <c r="Z198" s="205"/>
      <c r="AA198" s="240">
        <f>SUM(B198:Z198)</f>
        <v>0</v>
      </c>
      <c r="AB198" s="241">
        <f>ROUNDUP(1*AA198,0)</f>
        <v>0</v>
      </c>
    </row>
    <row r="199" spans="1:28" outlineLevel="1">
      <c r="A199" s="237" t="s">
        <v>356</v>
      </c>
      <c r="B199" s="238"/>
      <c r="C199" s="242"/>
      <c r="D199" s="312"/>
      <c r="E199" s="205"/>
      <c r="F199" s="205"/>
      <c r="G199" s="205"/>
      <c r="H199" s="205"/>
      <c r="I199" s="205"/>
      <c r="J199" s="205"/>
      <c r="K199" s="206"/>
      <c r="L199" s="205"/>
      <c r="M199" s="205"/>
      <c r="N199" s="205"/>
      <c r="O199" s="205"/>
      <c r="P199" s="205"/>
      <c r="Q199" s="205"/>
      <c r="R199" s="205"/>
      <c r="S199" s="205"/>
      <c r="T199" s="205"/>
      <c r="U199" s="206"/>
      <c r="V199" s="205"/>
      <c r="W199" s="205"/>
      <c r="X199" s="205"/>
      <c r="Y199" s="205"/>
      <c r="Z199" s="205"/>
      <c r="AA199" s="240">
        <f>SUM(B199:Z199)</f>
        <v>0</v>
      </c>
      <c r="AB199" s="241">
        <f t="shared" ref="AB199:AB207" si="37">ROUNDUP(1*AA199,0)</f>
        <v>0</v>
      </c>
    </row>
    <row r="200" spans="1:28" outlineLevel="1">
      <c r="A200" s="237" t="s">
        <v>355</v>
      </c>
      <c r="B200" s="238"/>
      <c r="C200" s="242"/>
      <c r="D200" s="312"/>
      <c r="E200" s="205"/>
      <c r="F200" s="205"/>
      <c r="G200" s="205"/>
      <c r="H200" s="205"/>
      <c r="I200" s="205"/>
      <c r="J200" s="205"/>
      <c r="K200" s="206"/>
      <c r="L200" s="205"/>
      <c r="M200" s="205"/>
      <c r="N200" s="205"/>
      <c r="O200" s="205"/>
      <c r="P200" s="205"/>
      <c r="Q200" s="205"/>
      <c r="R200" s="205"/>
      <c r="S200" s="205"/>
      <c r="T200" s="205"/>
      <c r="U200" s="206"/>
      <c r="V200" s="205"/>
      <c r="W200" s="205"/>
      <c r="X200" s="205"/>
      <c r="Y200" s="205"/>
      <c r="Z200" s="205"/>
      <c r="AA200" s="240">
        <f>SUM(B200:Z200)</f>
        <v>0</v>
      </c>
      <c r="AB200" s="241">
        <f t="shared" si="37"/>
        <v>0</v>
      </c>
    </row>
    <row r="201" spans="1:28" outlineLevel="1">
      <c r="A201" s="237" t="s">
        <v>354</v>
      </c>
      <c r="B201" s="238"/>
      <c r="C201" s="242"/>
      <c r="D201" s="312"/>
      <c r="E201" s="205"/>
      <c r="F201" s="205"/>
      <c r="G201" s="205"/>
      <c r="H201" s="205"/>
      <c r="I201" s="205"/>
      <c r="J201" s="205"/>
      <c r="K201" s="206"/>
      <c r="L201" s="205"/>
      <c r="M201" s="205"/>
      <c r="N201" s="205"/>
      <c r="O201" s="205"/>
      <c r="P201" s="205"/>
      <c r="Q201" s="205"/>
      <c r="R201" s="205"/>
      <c r="S201" s="205"/>
      <c r="T201" s="205"/>
      <c r="U201" s="206"/>
      <c r="V201" s="205"/>
      <c r="W201" s="205"/>
      <c r="X201" s="205"/>
      <c r="Y201" s="205"/>
      <c r="Z201" s="205"/>
      <c r="AA201" s="240">
        <f>SUM(B201:Z201)</f>
        <v>0</v>
      </c>
      <c r="AB201" s="241">
        <f t="shared" si="37"/>
        <v>0</v>
      </c>
    </row>
    <row r="202" spans="1:28" outlineLevel="1">
      <c r="A202" s="237" t="s">
        <v>353</v>
      </c>
      <c r="B202" s="238"/>
      <c r="C202" s="242"/>
      <c r="D202" s="312"/>
      <c r="E202" s="205"/>
      <c r="F202" s="205"/>
      <c r="G202" s="205"/>
      <c r="H202" s="205"/>
      <c r="I202" s="205"/>
      <c r="J202" s="205"/>
      <c r="K202" s="206"/>
      <c r="L202" s="205"/>
      <c r="M202" s="205"/>
      <c r="N202" s="205"/>
      <c r="O202" s="205"/>
      <c r="P202" s="205"/>
      <c r="Q202" s="205"/>
      <c r="R202" s="205"/>
      <c r="S202" s="205"/>
      <c r="T202" s="205"/>
      <c r="U202" s="206"/>
      <c r="V202" s="205"/>
      <c r="W202" s="205"/>
      <c r="X202" s="205"/>
      <c r="Y202" s="205"/>
      <c r="Z202" s="205"/>
      <c r="AA202" s="240">
        <f>SUM(B202:Z202)</f>
        <v>0</v>
      </c>
      <c r="AB202" s="241">
        <f t="shared" si="37"/>
        <v>0</v>
      </c>
    </row>
    <row r="203" spans="1:28" outlineLevel="1">
      <c r="A203" s="237" t="s">
        <v>366</v>
      </c>
      <c r="B203" s="238"/>
      <c r="C203" s="242"/>
      <c r="D203" s="312"/>
      <c r="E203" s="205"/>
      <c r="F203" s="205"/>
      <c r="G203" s="205"/>
      <c r="H203" s="205"/>
      <c r="I203" s="205"/>
      <c r="J203" s="205"/>
      <c r="K203" s="206"/>
      <c r="L203" s="205"/>
      <c r="M203" s="205"/>
      <c r="N203" s="205"/>
      <c r="O203" s="205"/>
      <c r="P203" s="205"/>
      <c r="Q203" s="205"/>
      <c r="R203" s="205"/>
      <c r="S203" s="205"/>
      <c r="T203" s="205"/>
      <c r="U203" s="206"/>
      <c r="V203" s="205"/>
      <c r="W203" s="205"/>
      <c r="X203" s="205"/>
      <c r="Y203" s="205"/>
      <c r="Z203" s="205"/>
      <c r="AA203" s="240">
        <f t="shared" ref="AA203" si="38">SUM(B203:Z203)</f>
        <v>0</v>
      </c>
      <c r="AB203" s="241">
        <f t="shared" si="37"/>
        <v>0</v>
      </c>
    </row>
    <row r="204" spans="1:28" outlineLevel="1">
      <c r="A204" s="237" t="s">
        <v>352</v>
      </c>
      <c r="B204" s="238"/>
      <c r="C204" s="242"/>
      <c r="D204" s="312"/>
      <c r="E204" s="205"/>
      <c r="F204" s="205"/>
      <c r="G204" s="205"/>
      <c r="H204" s="205"/>
      <c r="I204" s="205"/>
      <c r="J204" s="205"/>
      <c r="K204" s="206"/>
      <c r="L204" s="205"/>
      <c r="M204" s="205"/>
      <c r="N204" s="205"/>
      <c r="O204" s="205"/>
      <c r="P204" s="205"/>
      <c r="Q204" s="205"/>
      <c r="R204" s="205"/>
      <c r="S204" s="205"/>
      <c r="T204" s="205"/>
      <c r="U204" s="206"/>
      <c r="V204" s="205"/>
      <c r="W204" s="205"/>
      <c r="X204" s="205"/>
      <c r="Y204" s="205"/>
      <c r="Z204" s="205"/>
      <c r="AA204" s="240">
        <f>SUM(B204:Z204)</f>
        <v>0</v>
      </c>
      <c r="AB204" s="241">
        <f t="shared" si="37"/>
        <v>0</v>
      </c>
    </row>
    <row r="205" spans="1:28" outlineLevel="1">
      <c r="A205" s="237" t="s">
        <v>369</v>
      </c>
      <c r="B205" s="238"/>
      <c r="C205" s="242"/>
      <c r="D205" s="312"/>
      <c r="E205" s="205"/>
      <c r="F205" s="205"/>
      <c r="G205" s="205"/>
      <c r="H205" s="205"/>
      <c r="I205" s="205"/>
      <c r="J205" s="205"/>
      <c r="K205" s="244"/>
      <c r="L205" s="205"/>
      <c r="M205" s="205"/>
      <c r="N205" s="205"/>
      <c r="O205" s="205"/>
      <c r="P205" s="205"/>
      <c r="Q205" s="205"/>
      <c r="R205" s="205"/>
      <c r="S205" s="205"/>
      <c r="T205" s="205"/>
      <c r="U205" s="206"/>
      <c r="V205" s="205"/>
      <c r="W205" s="205"/>
      <c r="X205" s="205"/>
      <c r="Y205" s="205"/>
      <c r="Z205" s="205"/>
      <c r="AA205" s="240">
        <f t="shared" ref="AA205" si="39">SUM(B205:Z205)</f>
        <v>0</v>
      </c>
      <c r="AB205" s="241">
        <f t="shared" si="37"/>
        <v>0</v>
      </c>
    </row>
    <row r="206" spans="1:28" outlineLevel="1">
      <c r="A206" s="237" t="s">
        <v>351</v>
      </c>
      <c r="B206" s="238"/>
      <c r="C206" s="242"/>
      <c r="D206" s="312"/>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40">
        <f>SUM(B206:Z206)</f>
        <v>0</v>
      </c>
      <c r="AB206" s="241">
        <f t="shared" si="37"/>
        <v>0</v>
      </c>
    </row>
    <row r="207" spans="1:28" outlineLevel="1">
      <c r="A207" s="237" t="s">
        <v>367</v>
      </c>
      <c r="B207" s="238"/>
      <c r="C207" s="242"/>
      <c r="D207" s="312"/>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40">
        <f t="shared" ref="AA207" si="40">SUM(B207:Z207)</f>
        <v>0</v>
      </c>
      <c r="AB207" s="241">
        <f t="shared" si="37"/>
        <v>0</v>
      </c>
    </row>
    <row r="208" spans="1:28" outlineLevel="1">
      <c r="A208" s="246" t="s">
        <v>358</v>
      </c>
      <c r="B208" s="238"/>
      <c r="C208" s="242"/>
      <c r="D208" s="312">
        <v>20</v>
      </c>
      <c r="E208" s="238"/>
      <c r="F208" s="238"/>
      <c r="G208" s="238"/>
      <c r="H208" s="238"/>
      <c r="I208" s="238"/>
      <c r="J208" s="238"/>
      <c r="K208" s="273"/>
      <c r="L208" s="238"/>
      <c r="M208" s="238"/>
      <c r="N208" s="238"/>
      <c r="O208" s="238"/>
      <c r="P208" s="238"/>
      <c r="Q208" s="238"/>
      <c r="R208" s="238"/>
      <c r="S208" s="238"/>
      <c r="T208" s="238"/>
      <c r="U208" s="273"/>
      <c r="V208" s="238"/>
      <c r="W208" s="238"/>
      <c r="X208" s="242"/>
      <c r="Y208" s="242"/>
      <c r="Z208" s="238"/>
      <c r="AA208" s="271">
        <f>SUM(B208:D208)</f>
        <v>20</v>
      </c>
      <c r="AB208" s="272">
        <f t="shared" ref="AB208:AB214" si="41">ROUNDUP(1.2*AA208,0)</f>
        <v>24</v>
      </c>
    </row>
    <row r="209" spans="1:28" outlineLevel="1">
      <c r="A209" s="247" t="s">
        <v>359</v>
      </c>
      <c r="B209" s="238"/>
      <c r="C209" s="242"/>
      <c r="D209" s="312"/>
      <c r="E209" s="205"/>
      <c r="F209" s="205"/>
      <c r="G209" s="205"/>
      <c r="H209" s="205"/>
      <c r="I209" s="205"/>
      <c r="J209" s="205"/>
      <c r="K209" s="206"/>
      <c r="L209" s="205"/>
      <c r="M209" s="205"/>
      <c r="N209" s="205"/>
      <c r="O209" s="205"/>
      <c r="P209" s="205"/>
      <c r="Q209" s="205"/>
      <c r="R209" s="205"/>
      <c r="S209" s="205"/>
      <c r="T209" s="205"/>
      <c r="U209" s="206"/>
      <c r="V209" s="205"/>
      <c r="W209" s="205"/>
      <c r="X209" s="205"/>
      <c r="Y209" s="205"/>
      <c r="Z209" s="205"/>
      <c r="AA209" s="240">
        <f t="shared" ref="AA209" si="42">SUM(B209:Z209)</f>
        <v>0</v>
      </c>
      <c r="AB209" s="241">
        <f t="shared" si="41"/>
        <v>0</v>
      </c>
    </row>
    <row r="210" spans="1:28" outlineLevel="1">
      <c r="A210" s="247" t="s">
        <v>364</v>
      </c>
      <c r="B210" s="238"/>
      <c r="C210" s="242"/>
      <c r="D210" s="312"/>
      <c r="E210" s="205"/>
      <c r="F210" s="205"/>
      <c r="G210" s="205"/>
      <c r="H210" s="205"/>
      <c r="I210" s="205"/>
      <c r="J210" s="205"/>
      <c r="K210" s="206"/>
      <c r="L210" s="205"/>
      <c r="M210" s="205"/>
      <c r="N210" s="205"/>
      <c r="O210" s="205"/>
      <c r="P210" s="205"/>
      <c r="Q210" s="205"/>
      <c r="R210" s="205"/>
      <c r="S210" s="205"/>
      <c r="T210" s="205"/>
      <c r="U210" s="206"/>
      <c r="V210" s="205"/>
      <c r="W210" s="205"/>
      <c r="X210" s="205"/>
      <c r="Y210" s="205"/>
      <c r="Z210" s="205"/>
      <c r="AA210" s="240">
        <f t="shared" si="34"/>
        <v>0</v>
      </c>
      <c r="AB210" s="241">
        <f>ROUNDUP(1*AA210,0)</f>
        <v>0</v>
      </c>
    </row>
    <row r="211" spans="1:28" outlineLevel="1">
      <c r="A211" s="247" t="s">
        <v>360</v>
      </c>
      <c r="B211" s="238"/>
      <c r="C211" s="242"/>
      <c r="D211" s="312"/>
      <c r="E211" s="205"/>
      <c r="F211" s="205"/>
      <c r="G211" s="205"/>
      <c r="H211" s="205"/>
      <c r="I211" s="205"/>
      <c r="J211" s="205"/>
      <c r="K211" s="206"/>
      <c r="L211" s="205"/>
      <c r="M211" s="205"/>
      <c r="N211" s="205"/>
      <c r="O211" s="205"/>
      <c r="P211" s="205"/>
      <c r="Q211" s="205"/>
      <c r="R211" s="205"/>
      <c r="S211" s="205"/>
      <c r="T211" s="205"/>
      <c r="U211" s="206"/>
      <c r="V211" s="205"/>
      <c r="W211" s="205"/>
      <c r="X211" s="205"/>
      <c r="Y211" s="205"/>
      <c r="Z211" s="205"/>
      <c r="AA211" s="240">
        <f t="shared" si="34"/>
        <v>0</v>
      </c>
      <c r="AB211" s="241">
        <f t="shared" si="41"/>
        <v>0</v>
      </c>
    </row>
    <row r="212" spans="1:28" outlineLevel="1">
      <c r="A212" s="246" t="s">
        <v>365</v>
      </c>
      <c r="B212" s="238"/>
      <c r="C212" s="242">
        <v>0</v>
      </c>
      <c r="D212" s="312">
        <v>3</v>
      </c>
      <c r="E212" s="205"/>
      <c r="F212" s="205"/>
      <c r="G212" s="205"/>
      <c r="H212" s="205"/>
      <c r="I212" s="205"/>
      <c r="J212" s="205"/>
      <c r="K212" s="244"/>
      <c r="L212" s="205"/>
      <c r="M212" s="205"/>
      <c r="N212" s="205"/>
      <c r="O212" s="205"/>
      <c r="P212" s="205"/>
      <c r="Q212" s="205"/>
      <c r="R212" s="205"/>
      <c r="S212" s="205"/>
      <c r="T212" s="205"/>
      <c r="U212" s="206"/>
      <c r="V212" s="205"/>
      <c r="W212" s="205"/>
      <c r="X212" s="205"/>
      <c r="Y212" s="205"/>
      <c r="Z212" s="205"/>
      <c r="AA212" s="271">
        <f t="shared" si="34"/>
        <v>3</v>
      </c>
      <c r="AB212" s="272">
        <f>ROUNDUP(1*AA212,0)</f>
        <v>3</v>
      </c>
    </row>
    <row r="213" spans="1:28" outlineLevel="1">
      <c r="A213" s="248" t="s">
        <v>361</v>
      </c>
      <c r="B213" s="245">
        <f>3.14*(0.042*$B$185+0.048*$B$184+0.06*$B$183+0.076*$B$182+0.089*$B$181)</f>
        <v>0</v>
      </c>
      <c r="C213" s="245">
        <f t="shared" ref="C213:L213" si="43">3.14*(0.042*C$185+0.048*C$184+0.06*C$183+0.076*C$182+0.089*C$181)</f>
        <v>0</v>
      </c>
      <c r="D213" s="319">
        <f t="shared" si="43"/>
        <v>2.3989600000000002</v>
      </c>
      <c r="E213" s="245">
        <f t="shared" si="43"/>
        <v>0</v>
      </c>
      <c r="F213" s="245">
        <f t="shared" si="43"/>
        <v>0</v>
      </c>
      <c r="G213" s="245">
        <f t="shared" si="43"/>
        <v>0</v>
      </c>
      <c r="H213" s="245">
        <f t="shared" si="43"/>
        <v>0</v>
      </c>
      <c r="I213" s="245">
        <f t="shared" si="43"/>
        <v>0</v>
      </c>
      <c r="J213" s="245">
        <f t="shared" si="43"/>
        <v>0</v>
      </c>
      <c r="K213" s="245">
        <f t="shared" si="43"/>
        <v>0</v>
      </c>
      <c r="L213" s="245">
        <f t="shared" si="43"/>
        <v>0</v>
      </c>
      <c r="M213" s="204"/>
      <c r="N213" s="204"/>
      <c r="O213" s="205"/>
      <c r="P213" s="205"/>
      <c r="Q213" s="205"/>
      <c r="R213" s="205"/>
      <c r="S213" s="204"/>
      <c r="T213" s="205"/>
      <c r="U213" s="204"/>
      <c r="V213" s="204"/>
      <c r="W213" s="205"/>
      <c r="X213" s="205"/>
      <c r="Y213" s="205"/>
      <c r="Z213" s="205"/>
      <c r="AA213" s="274">
        <f t="shared" si="34"/>
        <v>2.3989600000000002</v>
      </c>
      <c r="AB213" s="241">
        <f t="shared" si="41"/>
        <v>3</v>
      </c>
    </row>
    <row r="214" spans="1:28" outlineLevel="1">
      <c r="A214" s="249" t="s">
        <v>362</v>
      </c>
      <c r="B214" s="250">
        <f>3.14*(0.142*$B$185+0.148*$B$184+0.16*$B$183+0.176*$B$182+0.189*$B$181)</f>
        <v>0</v>
      </c>
      <c r="C214" s="250">
        <f>3.14*(0.142*$C$185+0.148*$C$184+0.16*$C$183+0.176*$C$182+0.189*$C$181)</f>
        <v>0</v>
      </c>
      <c r="D214" s="320">
        <f>3.14*(0.142*D$185+0.148*D$184+0.16*D$183+0.176*D$182+0.189*D$181)</f>
        <v>6.1669600000000004</v>
      </c>
      <c r="E214" s="250">
        <f>3.14*(0.142*E$185+0.148*E$184+0.16*E$183+0.176*E$182+0.189*E$181)</f>
        <v>0</v>
      </c>
      <c r="F214" s="250">
        <f t="shared" ref="F214:L214" si="44">3.14*(0.142*F$185+0.148*F$184+0.16*F$183+0.176*F$182+0.189*F$181)</f>
        <v>0</v>
      </c>
      <c r="G214" s="250">
        <f t="shared" si="44"/>
        <v>0</v>
      </c>
      <c r="H214" s="250">
        <f t="shared" si="44"/>
        <v>0</v>
      </c>
      <c r="I214" s="250">
        <f t="shared" si="44"/>
        <v>0</v>
      </c>
      <c r="J214" s="250">
        <f t="shared" si="44"/>
        <v>0</v>
      </c>
      <c r="K214" s="250">
        <f t="shared" si="44"/>
        <v>0</v>
      </c>
      <c r="L214" s="250">
        <f t="shared" si="44"/>
        <v>0</v>
      </c>
      <c r="M214" s="251"/>
      <c r="N214" s="251"/>
      <c r="O214" s="210"/>
      <c r="P214" s="210"/>
      <c r="Q214" s="210"/>
      <c r="R214" s="210"/>
      <c r="S214" s="251"/>
      <c r="T214" s="210"/>
      <c r="U214" s="251"/>
      <c r="V214" s="251"/>
      <c r="W214" s="210"/>
      <c r="X214" s="210"/>
      <c r="Y214" s="210"/>
      <c r="Z214" s="210"/>
      <c r="AA214" s="275">
        <f>SUM(B214:Z214)</f>
        <v>6.1669600000000004</v>
      </c>
      <c r="AB214" s="276">
        <f t="shared" si="41"/>
        <v>8</v>
      </c>
    </row>
  </sheetData>
  <mergeCells count="11">
    <mergeCell ref="A98:AB98"/>
    <mergeCell ref="A12:AB12"/>
    <mergeCell ref="A23:AB23"/>
    <mergeCell ref="A34:AB34"/>
    <mergeCell ref="A69:AB69"/>
    <mergeCell ref="A85:AB85"/>
    <mergeCell ref="A114:AB114"/>
    <mergeCell ref="A130:AB130"/>
    <mergeCell ref="A145:AB145"/>
    <mergeCell ref="A161:AB161"/>
    <mergeCell ref="A168:AB168"/>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lika" ma:contentTypeID="0x0101020086D99608A8D8634BAC145074447E94EE" ma:contentTypeVersion="1" ma:contentTypeDescription="Otpremi sliku ili fotografiju." ma:contentTypeScope="" ma:versionID="84e9123bf72933d7edb45d28d6869f5c">
  <xsd:schema xmlns:xsd="http://www.w3.org/2001/XMLSchema" xmlns:xs="http://www.w3.org/2001/XMLSchema" xmlns:p="http://schemas.microsoft.com/office/2006/metadata/properties" xmlns:ns1="http://schemas.microsoft.com/sharepoint/v3" xmlns:ns2="4e2aba7c-69b6-43f5-9e99-793d709b34f4" targetNamespace="http://schemas.microsoft.com/office/2006/metadata/properties" ma:root="true" ma:fieldsID="33c2fb9ea43786b7c05572f48a0bc38f" ns1:_="" ns2:_="">
    <xsd:import namespace="http://schemas.microsoft.com/sharepoint/v3"/>
    <xsd:import namespace="4e2aba7c-69b6-43f5-9e99-793d709b34f4"/>
    <xsd:element name="properties">
      <xsd:complexType>
        <xsd:sequence>
          <xsd:element name="documentManagement">
            <xsd:complexType>
              <xsd:all>
                <xsd:element ref="ns1:ImageWidth" minOccurs="0"/>
                <xsd:element ref="ns1:ImageHeight" minOccurs="0"/>
                <xsd:element ref="ns1:ImageCreateDate" minOccurs="0"/>
                <xsd:element ref="ns1:Description" minOccurs="0"/>
                <xsd:element ref="ns1:ThumbnailExists" minOccurs="0"/>
                <xsd:element ref="ns1:PreviewExists" minOccurs="0"/>
                <xsd:element ref="ns1:AlternateThumbnail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geWidth" ma:index="11" nillable="true" ma:displayName="Širina slike" ma:internalName="ImageWidth" ma:readOnly="true">
      <xsd:simpleType>
        <xsd:restriction base="dms:Unknown"/>
      </xsd:simpleType>
    </xsd:element>
    <xsd:element name="ImageHeight" ma:index="12" nillable="true" ma:displayName="Visina slike" ma:internalName="ImageHeight" ma:readOnly="true">
      <xsd:simpleType>
        <xsd:restriction base="dms:Unknown"/>
      </xsd:simpleType>
    </xsd:element>
    <xsd:element name="ImageCreateDate" ma:index="13" nillable="true" ma:displayName="Datum nastanka slike" ma:format="DateTime" ma:hidden="true" ma:internalName="ImageCreateDate">
      <xsd:simpleType>
        <xsd:restriction base="dms:DateTime"/>
      </xsd:simpleType>
    </xsd:element>
    <xsd:element name="Description" ma:index="14" nillable="true" ma:displayName="Opis" ma:description="Koristi se kao alternativni tekst za sliku." ma:hidden="true" ma:internalName="Description">
      <xsd:simpleType>
        <xsd:restriction base="dms:Note">
          <xsd:maxLength value="255"/>
        </xsd:restriction>
      </xsd:simpleType>
    </xsd:element>
    <xsd:element name="ThumbnailExists" ma:index="23" nillable="true" ma:displayName="Sličica postoji" ma:default="FALSE" ma:hidden="true" ma:internalName="ThumbnailExists" ma:readOnly="true">
      <xsd:simpleType>
        <xsd:restriction base="dms:Boolean"/>
      </xsd:simpleType>
    </xsd:element>
    <xsd:element name="PreviewExists" ma:index="24" nillable="true" ma:displayName="Pregled postoji" ma:default="FALSE" ma:hidden="true" ma:internalName="PreviewExists" ma:readOnly="true">
      <xsd:simpleType>
        <xsd:restriction base="dms:Boolean"/>
      </xsd:simpleType>
    </xsd:element>
    <xsd:element name="AlternateThumbnailUrl" ma:index="25" nillable="true" ma:displayName="URL adresa slike pregleda" ma:format="Image" ma:hidden="true" ma:internalName="AlternateThumbnail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e2aba7c-69b6-43f5-9e99-793d709b34f4" elementFormDefault="qualified">
    <xsd:import namespace="http://schemas.microsoft.com/office/2006/documentManagement/types"/>
    <xsd:import namespace="http://schemas.microsoft.com/office/infopath/2007/PartnerControls"/>
    <xsd:element name="SharedWithUsers" ma:index="26" nillable="true" ma:displayName="Deljeno sa"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sadržaja"/>
        <xsd:element ref="dc:title" minOccurs="0" maxOccurs="1" ma:index="8" ma:displayName="Naslov"/>
        <xsd:element ref="dc:subject" minOccurs="0" maxOccurs="1"/>
        <xsd:element ref="dc:description" minOccurs="0" maxOccurs="1"/>
        <xsd:element name="keywords" minOccurs="0" maxOccurs="1" type="xsd:string" ma:index="20" ma:displayName="Ključne reči"/>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ternateThumbnailUrl xmlns="http://schemas.microsoft.com/sharepoint/v3">
      <Url xsi:nil="true"/>
      <Description xsi:nil="true"/>
    </AlternateThumbnailUrl>
    <ImageCreateDate xmlns="http://schemas.microsoft.com/sharepoint/v3" xsi:nil="true"/>
    <Description xmlns="http://schemas.microsoft.com/sharepoint/v3" xsi:nil="true"/>
  </documentManagement>
</p:properties>
</file>

<file path=customXml/itemProps1.xml><?xml version="1.0" encoding="utf-8"?>
<ds:datastoreItem xmlns:ds="http://schemas.openxmlformats.org/officeDocument/2006/customXml" ds:itemID="{F3735DBF-A410-4754-B997-D3E0301FAD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aba7c-69b6-43f5-9e99-793d709b34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70B76E-04FB-4BA4-A65C-C4BF970C8B1F}">
  <ds:schemaRefs>
    <ds:schemaRef ds:uri="http://schemas.microsoft.com/sharepoint/v3/contenttype/forms"/>
  </ds:schemaRefs>
</ds:datastoreItem>
</file>

<file path=customXml/itemProps3.xml><?xml version="1.0" encoding="utf-8"?>
<ds:datastoreItem xmlns:ds="http://schemas.openxmlformats.org/officeDocument/2006/customXml" ds:itemID="{94BECC75-0CD6-4DE3-9750-403F0D67E3BE}">
  <ds:schemaRefs>
    <ds:schemaRef ds:uri="http://schemas.openxmlformats.org/package/2006/metadata/core-properties"/>
    <ds:schemaRef ds:uri="http://schemas.microsoft.com/office/2006/metadata/properties"/>
    <ds:schemaRef ds:uri="4e2aba7c-69b6-43f5-9e99-793d709b34f4"/>
    <ds:schemaRef ds:uri="http://purl.org/dc/elements/1.1/"/>
    <ds:schemaRef ds:uri="http://purl.org/dc/dcmitype/"/>
    <ds:schemaRef ds:uri="http://schemas.microsoft.com/office/2006/documentManagement/types"/>
    <ds:schemaRef ds:uri="http://schemas.microsoft.com/office/infopath/2007/PartnerControls"/>
    <ds:schemaRef ds:uri="http://schemas.microsoft.com/sharepoint/v3"/>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Građevinski</vt:lpstr>
      <vt:lpstr>Mašinski</vt:lpstr>
      <vt:lpstr>002</vt:lpstr>
      <vt:lpstr>SPECIFIKACIJA  002</vt:lpstr>
      <vt:lpstr>'002'!Print_Area</vt:lpstr>
      <vt:lpstr>Građevinski!Print_Area</vt:lpstr>
      <vt:lpstr>Mašinski!Print_Area</vt:lpstr>
      <vt:lpstr>'002'!Print_Titles</vt:lpstr>
      <vt:lpstr>Građevinski!Print_Titles</vt:lpstr>
      <vt:lpstr>Mašinski!Print_Titles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Nemanja</dc:creator>
  <cp:lastModifiedBy>Dejan Paunov</cp:lastModifiedBy>
  <cp:lastPrinted>2022-04-04T12:44:04Z</cp:lastPrinted>
  <dcterms:created xsi:type="dcterms:W3CDTF">2008-03-15T10:46:27Z</dcterms:created>
  <dcterms:modified xsi:type="dcterms:W3CDTF">2022-04-04T12:54:11Z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0x0101020086D99608A8D8634BAC145074447E94EE</vt:lpwstr>
  </property>
</Properties>
</file>